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tor\Desktop\01 Corsiar 16.4.2023\A Viktor JOB\AB Veřejná zakázka\1 AaVZ\9 2024\4 Luha -fasada\"/>
    </mc:Choice>
  </mc:AlternateContent>
  <xr:revisionPtr revIDLastSave="0" documentId="13_ncr:1_{FFCDF68C-E4C1-4CF2-B392-D428EC94D94A}" xr6:coauthVersionLast="36" xr6:coauthVersionMax="36" xr10:uidLastSave="{00000000-0000-0000-0000-000000000000}"/>
  <bookViews>
    <workbookView xWindow="0" yWindow="0" windowWidth="19200" windowHeight="11190" activeTab="2" xr2:uid="{00000000-000D-0000-FFFF-FFFF00000000}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Rekapitulace!$G$22</definedName>
    <definedName name="Dodavka0">Položky!#REF!</definedName>
    <definedName name="HSV">Rekapitulace!$E$22</definedName>
    <definedName name="HSV0">Položky!#REF!</definedName>
    <definedName name="HZS">Rekapitulace!$I$22</definedName>
    <definedName name="HZS0">Položky!#REF!</definedName>
    <definedName name="JKSO">'Krycí list'!$G$2</definedName>
    <definedName name="MJ">'Krycí list'!$G$5</definedName>
    <definedName name="Mont">Rekapitulace!$H$22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Položky!$A$1:$G$103</definedName>
    <definedName name="_xlnm.Print_Area" localSheetId="1">Rekapitulace!$A$1:$I$36</definedName>
    <definedName name="PocetMJ">'Krycí list'!$G$6</definedName>
    <definedName name="Poznamka">'Krycí list'!$B$37</definedName>
    <definedName name="Projektant">'Krycí list'!$C$8</definedName>
    <definedName name="PSV">Rekapitulace!$F$22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Rekapitulace!$H$35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91029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E102" i="3"/>
  <c r="BD102" i="3"/>
  <c r="BC102" i="3"/>
  <c r="BB102" i="3"/>
  <c r="BA102" i="3"/>
  <c r="G102" i="3"/>
  <c r="BE101" i="3"/>
  <c r="BD101" i="3"/>
  <c r="BC101" i="3"/>
  <c r="BB101" i="3"/>
  <c r="G101" i="3"/>
  <c r="BA101" i="3" s="1"/>
  <c r="BE100" i="3"/>
  <c r="BD100" i="3"/>
  <c r="BC100" i="3"/>
  <c r="BB100" i="3"/>
  <c r="G100" i="3"/>
  <c r="BA100" i="3" s="1"/>
  <c r="BE99" i="3"/>
  <c r="BD99" i="3"/>
  <c r="BC99" i="3"/>
  <c r="BB99" i="3"/>
  <c r="G99" i="3"/>
  <c r="BA99" i="3" s="1"/>
  <c r="BE98" i="3"/>
  <c r="BD98" i="3"/>
  <c r="BC98" i="3"/>
  <c r="BB98" i="3"/>
  <c r="G98" i="3"/>
  <c r="BA98" i="3" s="1"/>
  <c r="B21" i="2"/>
  <c r="A21" i="2"/>
  <c r="C103" i="3"/>
  <c r="BE95" i="3"/>
  <c r="BE96" i="3" s="1"/>
  <c r="I20" i="2" s="1"/>
  <c r="BD95" i="3"/>
  <c r="BD96" i="3" s="1"/>
  <c r="H20" i="2" s="1"/>
  <c r="BC95" i="3"/>
  <c r="BC96" i="3" s="1"/>
  <c r="G20" i="2" s="1"/>
  <c r="BA95" i="3"/>
  <c r="BA96" i="3" s="1"/>
  <c r="E20" i="2" s="1"/>
  <c r="G95" i="3"/>
  <c r="BB95" i="3" s="1"/>
  <c r="BB96" i="3" s="1"/>
  <c r="F20" i="2" s="1"/>
  <c r="B20" i="2"/>
  <c r="A20" i="2"/>
  <c r="C96" i="3"/>
  <c r="BE92" i="3"/>
  <c r="BD92" i="3"/>
  <c r="BC92" i="3"/>
  <c r="BA92" i="3"/>
  <c r="G92" i="3"/>
  <c r="BB92" i="3" s="1"/>
  <c r="BE91" i="3"/>
  <c r="BD91" i="3"/>
  <c r="BC91" i="3"/>
  <c r="BA91" i="3"/>
  <c r="G91" i="3"/>
  <c r="BB91" i="3" s="1"/>
  <c r="BE90" i="3"/>
  <c r="BD90" i="3"/>
  <c r="BC90" i="3"/>
  <c r="BA90" i="3"/>
  <c r="G90" i="3"/>
  <c r="BB90" i="3" s="1"/>
  <c r="BE89" i="3"/>
  <c r="BD89" i="3"/>
  <c r="BC89" i="3"/>
  <c r="BA89" i="3"/>
  <c r="G89" i="3"/>
  <c r="BB89" i="3" s="1"/>
  <c r="BE88" i="3"/>
  <c r="BD88" i="3"/>
  <c r="BC88" i="3"/>
  <c r="BA88" i="3"/>
  <c r="G88" i="3"/>
  <c r="BB88" i="3" s="1"/>
  <c r="BE87" i="3"/>
  <c r="BD87" i="3"/>
  <c r="BC87" i="3"/>
  <c r="BA87" i="3"/>
  <c r="G87" i="3"/>
  <c r="BB87" i="3" s="1"/>
  <c r="BE86" i="3"/>
  <c r="BD86" i="3"/>
  <c r="BC86" i="3"/>
  <c r="BA86" i="3"/>
  <c r="G86" i="3"/>
  <c r="BB86" i="3" s="1"/>
  <c r="BE85" i="3"/>
  <c r="BD85" i="3"/>
  <c r="BC85" i="3"/>
  <c r="BC93" i="3" s="1"/>
  <c r="G19" i="2" s="1"/>
  <c r="BA85" i="3"/>
  <c r="G85" i="3"/>
  <c r="BB85" i="3" s="1"/>
  <c r="B19" i="2"/>
  <c r="A19" i="2"/>
  <c r="C93" i="3"/>
  <c r="BE82" i="3"/>
  <c r="BD82" i="3"/>
  <c r="BC82" i="3"/>
  <c r="BA82" i="3"/>
  <c r="G82" i="3"/>
  <c r="BB82" i="3" s="1"/>
  <c r="BE81" i="3"/>
  <c r="BD81" i="3"/>
  <c r="BC81" i="3"/>
  <c r="BA81" i="3"/>
  <c r="G81" i="3"/>
  <c r="BB81" i="3" s="1"/>
  <c r="BE80" i="3"/>
  <c r="BD80" i="3"/>
  <c r="BC80" i="3"/>
  <c r="BA80" i="3"/>
  <c r="G80" i="3"/>
  <c r="BB80" i="3" s="1"/>
  <c r="BE79" i="3"/>
  <c r="BD79" i="3"/>
  <c r="BC79" i="3"/>
  <c r="BA79" i="3"/>
  <c r="BA83" i="3" s="1"/>
  <c r="E18" i="2" s="1"/>
  <c r="G79" i="3"/>
  <c r="BB79" i="3" s="1"/>
  <c r="BE78" i="3"/>
  <c r="BD78" i="3"/>
  <c r="BC78" i="3"/>
  <c r="BA78" i="3"/>
  <c r="G78" i="3"/>
  <c r="BB78" i="3" s="1"/>
  <c r="B18" i="2"/>
  <c r="A18" i="2"/>
  <c r="C83" i="3"/>
  <c r="BE75" i="3"/>
  <c r="BD75" i="3"/>
  <c r="BC75" i="3"/>
  <c r="BA75" i="3"/>
  <c r="G75" i="3"/>
  <c r="BB75" i="3" s="1"/>
  <c r="BE74" i="3"/>
  <c r="BD74" i="3"/>
  <c r="BC74" i="3"/>
  <c r="BA74" i="3"/>
  <c r="G74" i="3"/>
  <c r="BB74" i="3" s="1"/>
  <c r="BE73" i="3"/>
  <c r="BD73" i="3"/>
  <c r="BC73" i="3"/>
  <c r="BA73" i="3"/>
  <c r="G73" i="3"/>
  <c r="BB73" i="3" s="1"/>
  <c r="B17" i="2"/>
  <c r="A17" i="2"/>
  <c r="C76" i="3"/>
  <c r="BE70" i="3"/>
  <c r="BD70" i="3"/>
  <c r="BC70" i="3"/>
  <c r="BA70" i="3"/>
  <c r="G70" i="3"/>
  <c r="BB70" i="3" s="1"/>
  <c r="BE69" i="3"/>
  <c r="BD69" i="3"/>
  <c r="BC69" i="3"/>
  <c r="BA69" i="3"/>
  <c r="G69" i="3"/>
  <c r="BB69" i="3" s="1"/>
  <c r="BE68" i="3"/>
  <c r="BD68" i="3"/>
  <c r="BC68" i="3"/>
  <c r="BA68" i="3"/>
  <c r="G68" i="3"/>
  <c r="BB68" i="3" s="1"/>
  <c r="BE67" i="3"/>
  <c r="BD67" i="3"/>
  <c r="BC67" i="3"/>
  <c r="BA67" i="3"/>
  <c r="G67" i="3"/>
  <c r="BB67" i="3" s="1"/>
  <c r="BE66" i="3"/>
  <c r="BD66" i="3"/>
  <c r="BC66" i="3"/>
  <c r="BA66" i="3"/>
  <c r="G66" i="3"/>
  <c r="BB66" i="3" s="1"/>
  <c r="BE65" i="3"/>
  <c r="BD65" i="3"/>
  <c r="BC65" i="3"/>
  <c r="BA65" i="3"/>
  <c r="G65" i="3"/>
  <c r="BB65" i="3" s="1"/>
  <c r="B16" i="2"/>
  <c r="A16" i="2"/>
  <c r="BC71" i="3"/>
  <c r="G16" i="2" s="1"/>
  <c r="C71" i="3"/>
  <c r="BE62" i="3"/>
  <c r="BD62" i="3"/>
  <c r="BC62" i="3"/>
  <c r="BA62" i="3"/>
  <c r="G62" i="3"/>
  <c r="BB62" i="3" s="1"/>
  <c r="BE61" i="3"/>
  <c r="BD61" i="3"/>
  <c r="BC61" i="3"/>
  <c r="BA61" i="3"/>
  <c r="G61" i="3"/>
  <c r="BB61" i="3" s="1"/>
  <c r="BE60" i="3"/>
  <c r="BE63" i="3" s="1"/>
  <c r="I15" i="2" s="1"/>
  <c r="BD60" i="3"/>
  <c r="BC60" i="3"/>
  <c r="BA60" i="3"/>
  <c r="G60" i="3"/>
  <c r="BB60" i="3" s="1"/>
  <c r="BE59" i="3"/>
  <c r="BD59" i="3"/>
  <c r="BC59" i="3"/>
  <c r="BA59" i="3"/>
  <c r="G59" i="3"/>
  <c r="BB59" i="3" s="1"/>
  <c r="BE58" i="3"/>
  <c r="BD58" i="3"/>
  <c r="BC58" i="3"/>
  <c r="BA58" i="3"/>
  <c r="G58" i="3"/>
  <c r="BB58" i="3" s="1"/>
  <c r="BE57" i="3"/>
  <c r="BD57" i="3"/>
  <c r="BC57" i="3"/>
  <c r="BA57" i="3"/>
  <c r="G57" i="3"/>
  <c r="BB57" i="3" s="1"/>
  <c r="BE56" i="3"/>
  <c r="BD56" i="3"/>
  <c r="BC56" i="3"/>
  <c r="BA56" i="3"/>
  <c r="G56" i="3"/>
  <c r="BB56" i="3" s="1"/>
  <c r="BE55" i="3"/>
  <c r="BD55" i="3"/>
  <c r="BC55" i="3"/>
  <c r="BA55" i="3"/>
  <c r="G55" i="3"/>
  <c r="BB55" i="3" s="1"/>
  <c r="BE54" i="3"/>
  <c r="BD54" i="3"/>
  <c r="BC54" i="3"/>
  <c r="BA54" i="3"/>
  <c r="G54" i="3"/>
  <c r="BB54" i="3" s="1"/>
  <c r="BE53" i="3"/>
  <c r="BD53" i="3"/>
  <c r="BC53" i="3"/>
  <c r="BA53" i="3"/>
  <c r="G53" i="3"/>
  <c r="BB53" i="3" s="1"/>
  <c r="BE52" i="3"/>
  <c r="BD52" i="3"/>
  <c r="BC52" i="3"/>
  <c r="BA52" i="3"/>
  <c r="G52" i="3"/>
  <c r="BB52" i="3" s="1"/>
  <c r="B15" i="2"/>
  <c r="A15" i="2"/>
  <c r="C63" i="3"/>
  <c r="BE49" i="3"/>
  <c r="BE50" i="3" s="1"/>
  <c r="I14" i="2" s="1"/>
  <c r="BD49" i="3"/>
  <c r="BD50" i="3" s="1"/>
  <c r="H14" i="2" s="1"/>
  <c r="BC49" i="3"/>
  <c r="BC50" i="3" s="1"/>
  <c r="G14" i="2" s="1"/>
  <c r="BB49" i="3"/>
  <c r="BB50" i="3" s="1"/>
  <c r="F14" i="2" s="1"/>
  <c r="G49" i="3"/>
  <c r="BA49" i="3" s="1"/>
  <c r="BA50" i="3" s="1"/>
  <c r="E14" i="2" s="1"/>
  <c r="B14" i="2"/>
  <c r="A14" i="2"/>
  <c r="C50" i="3"/>
  <c r="BE46" i="3"/>
  <c r="BE47" i="3" s="1"/>
  <c r="I13" i="2" s="1"/>
  <c r="BD46" i="3"/>
  <c r="BD47" i="3" s="1"/>
  <c r="H13" i="2" s="1"/>
  <c r="BC46" i="3"/>
  <c r="BC47" i="3" s="1"/>
  <c r="G13" i="2" s="1"/>
  <c r="BB46" i="3"/>
  <c r="BB47" i="3" s="1"/>
  <c r="F13" i="2" s="1"/>
  <c r="G46" i="3"/>
  <c r="BA46" i="3" s="1"/>
  <c r="BA47" i="3" s="1"/>
  <c r="E13" i="2" s="1"/>
  <c r="B13" i="2"/>
  <c r="A13" i="2"/>
  <c r="C47" i="3"/>
  <c r="BE43" i="3"/>
  <c r="BD43" i="3"/>
  <c r="BC43" i="3"/>
  <c r="BB43" i="3"/>
  <c r="G43" i="3"/>
  <c r="BA43" i="3" s="1"/>
  <c r="BE42" i="3"/>
  <c r="BD42" i="3"/>
  <c r="BC42" i="3"/>
  <c r="BB42" i="3"/>
  <c r="G42" i="3"/>
  <c r="BA42" i="3" s="1"/>
  <c r="BE41" i="3"/>
  <c r="BD41" i="3"/>
  <c r="BC41" i="3"/>
  <c r="BB41" i="3"/>
  <c r="G41" i="3"/>
  <c r="BA41" i="3" s="1"/>
  <c r="B12" i="2"/>
  <c r="A12" i="2"/>
  <c r="C44" i="3"/>
  <c r="BE38" i="3"/>
  <c r="BE39" i="3" s="1"/>
  <c r="I11" i="2" s="1"/>
  <c r="BD38" i="3"/>
  <c r="BD39" i="3" s="1"/>
  <c r="H11" i="2" s="1"/>
  <c r="BC38" i="3"/>
  <c r="BC39" i="3" s="1"/>
  <c r="G11" i="2" s="1"/>
  <c r="BB38" i="3"/>
  <c r="BB39" i="3" s="1"/>
  <c r="F11" i="2" s="1"/>
  <c r="G38" i="3"/>
  <c r="BA38" i="3" s="1"/>
  <c r="BA39" i="3" s="1"/>
  <c r="E11" i="2" s="1"/>
  <c r="B11" i="2"/>
  <c r="A11" i="2"/>
  <c r="C39" i="3"/>
  <c r="BE35" i="3"/>
  <c r="BD35" i="3"/>
  <c r="BC35" i="3"/>
  <c r="BB35" i="3"/>
  <c r="G35" i="3"/>
  <c r="BA35" i="3" s="1"/>
  <c r="BE34" i="3"/>
  <c r="BD34" i="3"/>
  <c r="BC34" i="3"/>
  <c r="BB34" i="3"/>
  <c r="G34" i="3"/>
  <c r="BA34" i="3" s="1"/>
  <c r="BE33" i="3"/>
  <c r="BD33" i="3"/>
  <c r="BC33" i="3"/>
  <c r="BB33" i="3"/>
  <c r="G33" i="3"/>
  <c r="BA33" i="3" s="1"/>
  <c r="BE32" i="3"/>
  <c r="BD32" i="3"/>
  <c r="BC32" i="3"/>
  <c r="BB32" i="3"/>
  <c r="G32" i="3"/>
  <c r="BA32" i="3" s="1"/>
  <c r="BE31" i="3"/>
  <c r="BD31" i="3"/>
  <c r="BC31" i="3"/>
  <c r="BB31" i="3"/>
  <c r="G31" i="3"/>
  <c r="BA31" i="3" s="1"/>
  <c r="B10" i="2"/>
  <c r="A10" i="2"/>
  <c r="C36" i="3"/>
  <c r="BE28" i="3"/>
  <c r="BD28" i="3"/>
  <c r="BC28" i="3"/>
  <c r="BB28" i="3"/>
  <c r="G28" i="3"/>
  <c r="BA28" i="3" s="1"/>
  <c r="BE27" i="3"/>
  <c r="BD27" i="3"/>
  <c r="BC27" i="3"/>
  <c r="BB27" i="3"/>
  <c r="G27" i="3"/>
  <c r="BA27" i="3" s="1"/>
  <c r="BE26" i="3"/>
  <c r="BD26" i="3"/>
  <c r="BC26" i="3"/>
  <c r="BB26" i="3"/>
  <c r="G26" i="3"/>
  <c r="BA26" i="3" s="1"/>
  <c r="B9" i="2"/>
  <c r="A9" i="2"/>
  <c r="C29" i="3"/>
  <c r="BE23" i="3"/>
  <c r="BD23" i="3"/>
  <c r="BC23" i="3"/>
  <c r="BB23" i="3"/>
  <c r="G23" i="3"/>
  <c r="BA23" i="3" s="1"/>
  <c r="BE22" i="3"/>
  <c r="BD22" i="3"/>
  <c r="BC22" i="3"/>
  <c r="BB22" i="3"/>
  <c r="G22" i="3"/>
  <c r="BA22" i="3" s="1"/>
  <c r="BE21" i="3"/>
  <c r="BD21" i="3"/>
  <c r="BC21" i="3"/>
  <c r="BB21" i="3"/>
  <c r="G21" i="3"/>
  <c r="BA21" i="3" s="1"/>
  <c r="BE20" i="3"/>
  <c r="BD20" i="3"/>
  <c r="BC20" i="3"/>
  <c r="BB20" i="3"/>
  <c r="G20" i="3"/>
  <c r="BA20" i="3" s="1"/>
  <c r="BE19" i="3"/>
  <c r="BD19" i="3"/>
  <c r="BC19" i="3"/>
  <c r="BB19" i="3"/>
  <c r="G19" i="3"/>
  <c r="BA19" i="3" s="1"/>
  <c r="BE18" i="3"/>
  <c r="BD18" i="3"/>
  <c r="BC18" i="3"/>
  <c r="BB18" i="3"/>
  <c r="G18" i="3"/>
  <c r="BA18" i="3" s="1"/>
  <c r="BE17" i="3"/>
  <c r="BD17" i="3"/>
  <c r="BC17" i="3"/>
  <c r="BB17" i="3"/>
  <c r="G17" i="3"/>
  <c r="BA17" i="3" s="1"/>
  <c r="BE16" i="3"/>
  <c r="BD16" i="3"/>
  <c r="BC16" i="3"/>
  <c r="BB16" i="3"/>
  <c r="G16" i="3"/>
  <c r="BA16" i="3" s="1"/>
  <c r="BE15" i="3"/>
  <c r="BD15" i="3"/>
  <c r="BC15" i="3"/>
  <c r="BB15" i="3"/>
  <c r="G15" i="3"/>
  <c r="BA15" i="3" s="1"/>
  <c r="BE14" i="3"/>
  <c r="BD14" i="3"/>
  <c r="BC14" i="3"/>
  <c r="BB14" i="3"/>
  <c r="G14" i="3"/>
  <c r="BA14" i="3" s="1"/>
  <c r="BE13" i="3"/>
  <c r="BD13" i="3"/>
  <c r="BC13" i="3"/>
  <c r="BB13" i="3"/>
  <c r="G13" i="3"/>
  <c r="BA13" i="3" s="1"/>
  <c r="BE12" i="3"/>
  <c r="BD12" i="3"/>
  <c r="BC12" i="3"/>
  <c r="BB12" i="3"/>
  <c r="G12" i="3"/>
  <c r="BA12" i="3" s="1"/>
  <c r="BE11" i="3"/>
  <c r="BD11" i="3"/>
  <c r="BC11" i="3"/>
  <c r="BB11" i="3"/>
  <c r="G11" i="3"/>
  <c r="BA11" i="3" s="1"/>
  <c r="B8" i="2"/>
  <c r="A8" i="2"/>
  <c r="C24" i="3"/>
  <c r="BE8" i="3"/>
  <c r="BE9" i="3" s="1"/>
  <c r="I7" i="2" s="1"/>
  <c r="BD8" i="3"/>
  <c r="BD9" i="3" s="1"/>
  <c r="H7" i="2" s="1"/>
  <c r="BC8" i="3"/>
  <c r="BC9" i="3" s="1"/>
  <c r="G7" i="2" s="1"/>
  <c r="BB8" i="3"/>
  <c r="BB9" i="3" s="1"/>
  <c r="F7" i="2" s="1"/>
  <c r="G8" i="3"/>
  <c r="BA8" i="3" s="1"/>
  <c r="BA9" i="3" s="1"/>
  <c r="E7" i="2" s="1"/>
  <c r="B7" i="2"/>
  <c r="A7" i="2"/>
  <c r="C9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BA76" i="3" l="1"/>
  <c r="E17" i="2" s="1"/>
  <c r="BB103" i="3"/>
  <c r="F21" i="2" s="1"/>
  <c r="BD103" i="3"/>
  <c r="H21" i="2" s="1"/>
  <c r="BE103" i="3"/>
  <c r="I21" i="2" s="1"/>
  <c r="BD83" i="3"/>
  <c r="H18" i="2" s="1"/>
  <c r="BC76" i="3"/>
  <c r="G17" i="2" s="1"/>
  <c r="BE36" i="3"/>
  <c r="I10" i="2" s="1"/>
  <c r="BE29" i="3"/>
  <c r="I9" i="2" s="1"/>
  <c r="BD24" i="3"/>
  <c r="H8" i="2" s="1"/>
  <c r="BA103" i="3"/>
  <c r="E21" i="2" s="1"/>
  <c r="BC83" i="3"/>
  <c r="G18" i="2" s="1"/>
  <c r="BE83" i="3"/>
  <c r="I18" i="2" s="1"/>
  <c r="BB76" i="3"/>
  <c r="F17" i="2" s="1"/>
  <c r="BC44" i="3"/>
  <c r="G12" i="2" s="1"/>
  <c r="BE44" i="3"/>
  <c r="I12" i="2" s="1"/>
  <c r="BA63" i="3"/>
  <c r="E15" i="2" s="1"/>
  <c r="BC36" i="3"/>
  <c r="G10" i="2" s="1"/>
  <c r="BE76" i="3"/>
  <c r="I17" i="2" s="1"/>
  <c r="BE93" i="3"/>
  <c r="I19" i="2" s="1"/>
  <c r="BA93" i="3"/>
  <c r="E19" i="2" s="1"/>
  <c r="BE24" i="3"/>
  <c r="I8" i="2" s="1"/>
  <c r="BB36" i="3"/>
  <c r="F10" i="2" s="1"/>
  <c r="BC24" i="3"/>
  <c r="G8" i="2" s="1"/>
  <c r="BE71" i="3"/>
  <c r="I16" i="2" s="1"/>
  <c r="BA71" i="3"/>
  <c r="E16" i="2" s="1"/>
  <c r="BB29" i="3"/>
  <c r="F9" i="2" s="1"/>
  <c r="BB71" i="3"/>
  <c r="F16" i="2" s="1"/>
  <c r="BC29" i="3"/>
  <c r="G9" i="2" s="1"/>
  <c r="BC63" i="3"/>
  <c r="G15" i="2" s="1"/>
  <c r="G103" i="3"/>
  <c r="BA29" i="3"/>
  <c r="E9" i="2" s="1"/>
  <c r="BA36" i="3"/>
  <c r="E10" i="2" s="1"/>
  <c r="BA44" i="3"/>
  <c r="E12" i="2" s="1"/>
  <c r="BD63" i="3"/>
  <c r="H15" i="2" s="1"/>
  <c r="BB44" i="3"/>
  <c r="F12" i="2" s="1"/>
  <c r="BB63" i="3"/>
  <c r="F15" i="2" s="1"/>
  <c r="BD71" i="3"/>
  <c r="H16" i="2" s="1"/>
  <c r="BD76" i="3"/>
  <c r="H17" i="2" s="1"/>
  <c r="BD93" i="3"/>
  <c r="H19" i="2" s="1"/>
  <c r="BA24" i="3"/>
  <c r="E8" i="2" s="1"/>
  <c r="BC103" i="3"/>
  <c r="G21" i="2" s="1"/>
  <c r="BB24" i="3"/>
  <c r="F8" i="2" s="1"/>
  <c r="BD29" i="3"/>
  <c r="H9" i="2" s="1"/>
  <c r="BD36" i="3"/>
  <c r="H10" i="2" s="1"/>
  <c r="BD44" i="3"/>
  <c r="H12" i="2" s="1"/>
  <c r="BB83" i="3"/>
  <c r="F18" i="2" s="1"/>
  <c r="BB93" i="3"/>
  <c r="F19" i="2" s="1"/>
  <c r="G9" i="3"/>
  <c r="G24" i="3"/>
  <c r="G29" i="3"/>
  <c r="G36" i="3"/>
  <c r="G39" i="3"/>
  <c r="G44" i="3"/>
  <c r="G47" i="3"/>
  <c r="G50" i="3"/>
  <c r="G63" i="3"/>
  <c r="G71" i="3"/>
  <c r="G76" i="3"/>
  <c r="G83" i="3"/>
  <c r="G93" i="3"/>
  <c r="G96" i="3"/>
  <c r="G22" i="2" l="1"/>
  <c r="C18" i="1" s="1"/>
  <c r="I22" i="2"/>
  <c r="C21" i="1" s="1"/>
  <c r="E22" i="2"/>
  <c r="C15" i="1" s="1"/>
  <c r="H22" i="2"/>
  <c r="C17" i="1" s="1"/>
  <c r="F22" i="2"/>
  <c r="C16" i="1" s="1"/>
  <c r="G27" i="2" l="1"/>
  <c r="I27" i="2" s="1"/>
  <c r="G15" i="1" s="1"/>
  <c r="G31" i="2"/>
  <c r="I31" i="2" s="1"/>
  <c r="G19" i="1" s="1"/>
  <c r="G28" i="2"/>
  <c r="I28" i="2" s="1"/>
  <c r="G16" i="1" s="1"/>
  <c r="C19" i="1"/>
  <c r="C22" i="1" s="1"/>
  <c r="G29" i="2"/>
  <c r="I29" i="2" s="1"/>
  <c r="G17" i="1" s="1"/>
  <c r="G33" i="2"/>
  <c r="I33" i="2" s="1"/>
  <c r="G21" i="1" s="1"/>
  <c r="G30" i="2"/>
  <c r="I30" i="2" s="1"/>
  <c r="G18" i="1" s="1"/>
  <c r="G34" i="2"/>
  <c r="I34" i="2" s="1"/>
  <c r="G32" i="2"/>
  <c r="I32" i="2" s="1"/>
  <c r="G20" i="1" s="1"/>
  <c r="H35" i="2" l="1"/>
  <c r="G23" i="1" s="1"/>
  <c r="C23" i="1" s="1"/>
  <c r="F30" i="1" s="1"/>
  <c r="F31" i="1" s="1"/>
  <c r="F34" i="1" s="1"/>
  <c r="G22" i="1" l="1"/>
</calcChain>
</file>

<file path=xl/sharedStrings.xml><?xml version="1.0" encoding="utf-8"?>
<sst xmlns="http://schemas.openxmlformats.org/spreadsheetml/2006/main" count="375" uniqueCount="245">
  <si>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</si>
  <si>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</si>
  <si>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</si>
  <si>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</si>
  <si>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</si>
  <si>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</si>
  <si>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</si>
  <si>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</si>
  <si>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</si>
  <si>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</si>
  <si>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</si>
  <si>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</si>
  <si>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</si>
  <si>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</si>
  <si>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</si>
  <si>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</si>
  <si>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</si>
  <si>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</si>
  <si>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</si>
  <si>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</si>
  <si>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</si>
  <si>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</si>
  <si>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</si>
  <si>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</si>
  <si>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</si>
  <si>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</si>
  <si>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</si>
  <si>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</si>
  <si>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</si>
  <si>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</si>
  <si>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</si>
  <si>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</si>
  <si>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</si>
  <si>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</si>
  <si>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</si>
  <si>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</si>
  <si>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</si>
  <si>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</si>
  <si>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</si>
  <si>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</si>
  <si>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</si>
  <si>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</si>
  <si>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</si>
  <si>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</si>
  <si>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</si>
  <si>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</si>
  <si>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</si>
  <si>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</si>
  <si>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</si>
  <si>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</si>
  <si>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</si>
  <si>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</si>
  <si>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</si>
  <si>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</si>
  <si>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</si>
  <si>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</si>
  <si>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</si>
  <si>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</si>
  <si>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</si>
  <si>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</si>
  <si>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</si>
  <si>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</si>
  <si>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</si>
  <si>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</si>
  <si>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</si>
  <si>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</si>
  <si>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</si>
  <si>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</si>
  <si>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</si>
  <si>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</si>
  <si>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</si>
  <si>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</si>
  <si>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</si>
  <si>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</si>
  <si>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</si>
  <si>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</si>
  <si>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</si>
  <si>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20310</t>
  </si>
  <si>
    <t>Zateplení a oprava fasády Domov mládeže SOŠ Luh.</t>
  </si>
  <si>
    <t>001</t>
  </si>
  <si>
    <t>Zateplení a oprava fasády Domov mládeže</t>
  </si>
  <si>
    <t>61</t>
  </si>
  <si>
    <t>Upravy povrchů vnitřní</t>
  </si>
  <si>
    <t>612481211RT2</t>
  </si>
  <si>
    <t>Montáž výztužné sítě(perlinky)do stěrky-vnit.stěny včetně výztužné sítě a stěrkového tmelu Baumit</t>
  </si>
  <si>
    <t>m2</t>
  </si>
  <si>
    <t>62</t>
  </si>
  <si>
    <t>Úpravy povrchů vnější</t>
  </si>
  <si>
    <t>602016189RT2</t>
  </si>
  <si>
    <t>Omítka stěn mozaiková PROFI Buntsteinputz zrno 1,8 mm</t>
  </si>
  <si>
    <t>620991005R00</t>
  </si>
  <si>
    <t xml:space="preserve">Začišťovací okenní lišta s tkaninou </t>
  </si>
  <si>
    <t>m</t>
  </si>
  <si>
    <t>620991121R00</t>
  </si>
  <si>
    <t xml:space="preserve">Zakrývání výplní vnějších otvorů z lešení ,podlah </t>
  </si>
  <si>
    <t>622311123RU1</t>
  </si>
  <si>
    <t>Zateplovací systém Baumit, sokl, EPS tl. 120 mm s mozaikovou omítkou 5,5 kg/m2</t>
  </si>
  <si>
    <t>622319131RT5</t>
  </si>
  <si>
    <t>Zatepl. Webertherm elastic, fasáda, EPS F 80 mm s omítkou weberpas silikát, zrno 2 mm</t>
  </si>
  <si>
    <t>622319135RT3</t>
  </si>
  <si>
    <t>Zatepl. Webertherm elastic, fasáda, EPS F 150 mm s omítkou weberpas silikon, zrno 2 mm</t>
  </si>
  <si>
    <t>622323041R00</t>
  </si>
  <si>
    <t xml:space="preserve">Penetrace podkladu HC-4 </t>
  </si>
  <si>
    <t>622405932U00</t>
  </si>
  <si>
    <t xml:space="preserve">KZS rohová lišta Al 10x10cm+tkanina </t>
  </si>
  <si>
    <t>622421151R00</t>
  </si>
  <si>
    <t>Omítka vnější stěn, drásaná, složitost 1-2 včetně omítkoviny,penetrace</t>
  </si>
  <si>
    <t>622903110U00</t>
  </si>
  <si>
    <t xml:space="preserve">Mytí vně omítek slož 1-2.vodou </t>
  </si>
  <si>
    <t>PC</t>
  </si>
  <si>
    <t xml:space="preserve">D+M APU lišty k oknům </t>
  </si>
  <si>
    <t xml:space="preserve">D+M schodiš´tové stupně dl.1500 350/150 </t>
  </si>
  <si>
    <t>55392740.A</t>
  </si>
  <si>
    <t>Profil rohový ETICS ALU se síťovinou</t>
  </si>
  <si>
    <t>63</t>
  </si>
  <si>
    <t>Podlahy a podlahové konstrukce</t>
  </si>
  <si>
    <t>632922953RT1</t>
  </si>
  <si>
    <t>Kladení dlaždic 60x60cm na stavitel. terče plast. výškově stavitelné podstavce 35-55 mm</t>
  </si>
  <si>
    <t>59245620</t>
  </si>
  <si>
    <t xml:space="preserve">Dlaždice keramická tl.20 mm  60/60 </t>
  </si>
  <si>
    <t xml:space="preserve">Plastové terče </t>
  </si>
  <si>
    <t>94</t>
  </si>
  <si>
    <t>Lešení a stavební výtahy</t>
  </si>
  <si>
    <t>941941041R00</t>
  </si>
  <si>
    <t xml:space="preserve">Montáž lešení leh.řad.s podlahami,š.1,2 m, H 10 m </t>
  </si>
  <si>
    <t>941941291R00</t>
  </si>
  <si>
    <t xml:space="preserve">Příplatek za každý měsíc použití lešení k pol.1041 </t>
  </si>
  <si>
    <t>941944841R00</t>
  </si>
  <si>
    <t xml:space="preserve">Demontáž lešení leh.řad.bez podlah,š.1,2 m,H 10 m </t>
  </si>
  <si>
    <t>941955003R00</t>
  </si>
  <si>
    <t xml:space="preserve">Lešení lehké pomocné, výška podlahy do 2,5 m </t>
  </si>
  <si>
    <t xml:space="preserve">Demontáž + montáž lexan </t>
  </si>
  <si>
    <t>hod</t>
  </si>
  <si>
    <t>95</t>
  </si>
  <si>
    <t>Dokončovací konstrukce na pozemních stavbách</t>
  </si>
  <si>
    <t>952901111R00</t>
  </si>
  <si>
    <t xml:space="preserve">Vyčištění budov o výšce podlaží do 4 m </t>
  </si>
  <si>
    <t>96</t>
  </si>
  <si>
    <t>Bourání konstrukcí</t>
  </si>
  <si>
    <t>965042121RT1</t>
  </si>
  <si>
    <t>Bourání mazanin betonových tl. 10 cm, pl. 1 m2 ručně tl. mazaniny 5 - 8 cm</t>
  </si>
  <si>
    <t>m3</t>
  </si>
  <si>
    <t>965048150R00</t>
  </si>
  <si>
    <t xml:space="preserve">Dočištění povrchu po vybourání dlažeb, tmel do 50% </t>
  </si>
  <si>
    <t>965081713RT1</t>
  </si>
  <si>
    <t>Bourání dlažeb keramických tl.10 mm, nad 1 m2 ručně, dlaždice keramické</t>
  </si>
  <si>
    <t>97</t>
  </si>
  <si>
    <t>Prorážení otvorů</t>
  </si>
  <si>
    <t>978059631R00</t>
  </si>
  <si>
    <t xml:space="preserve">Odsekání vnějších obkladů stěn nad 2 m2 </t>
  </si>
  <si>
    <t>99</t>
  </si>
  <si>
    <t>Staveništní přesun hmot</t>
  </si>
  <si>
    <t>998011002R00</t>
  </si>
  <si>
    <t xml:space="preserve">Přesun hmot pro budovy zděné výšky do 12 m </t>
  </si>
  <si>
    <t>t</t>
  </si>
  <si>
    <t>712</t>
  </si>
  <si>
    <t>Živičné krytiny</t>
  </si>
  <si>
    <t>712300833RT3</t>
  </si>
  <si>
    <t>Odstranění živičné krytiny střech do 10° 3vrstvé z ploch jednotlivě nad 20 m2</t>
  </si>
  <si>
    <t>712372111RT1</t>
  </si>
  <si>
    <t>Krytina střech do 10° fólie, 4 kotvy/m2, na beton tl. izolace do 200 mm, fólie ve specifikaci</t>
  </si>
  <si>
    <t>712378003R00</t>
  </si>
  <si>
    <t xml:space="preserve">Atiková okapnice VIPLANYL RŠ 250 mm </t>
  </si>
  <si>
    <t>712378005R00</t>
  </si>
  <si>
    <t xml:space="preserve">Stěnová lišta vyhnutá VIPLANYL RŠ 70 mm </t>
  </si>
  <si>
    <t>712378007R00</t>
  </si>
  <si>
    <t xml:space="preserve">Rohová lišta vnitřní VIPLANYL RŠ 100 mm </t>
  </si>
  <si>
    <t>712378008R00</t>
  </si>
  <si>
    <t xml:space="preserve">Pásek VIPLANYL RŠ 50 mm </t>
  </si>
  <si>
    <t>712391171RT1</t>
  </si>
  <si>
    <t>Povlaková krytina střech do 10°, podklad. textilie 1 vrstva - materiál ve specifikaci</t>
  </si>
  <si>
    <t xml:space="preserve">příplatek za proloužené kotvy </t>
  </si>
  <si>
    <t>28322101.A</t>
  </si>
  <si>
    <t>Fólie Fatrafol 807H tl. 2, š. 1300 mm střešní šedá</t>
  </si>
  <si>
    <t>69366198</t>
  </si>
  <si>
    <t>Geotextilie FILTEK 300 g/m2 š. 200cm 100% PP</t>
  </si>
  <si>
    <t>998712202R00</t>
  </si>
  <si>
    <t xml:space="preserve">Přesun hmot pro povlakové krytiny, výšky do 12 m </t>
  </si>
  <si>
    <t>713</t>
  </si>
  <si>
    <t>Izolace tepelné</t>
  </si>
  <si>
    <t>713100812R00</t>
  </si>
  <si>
    <t xml:space="preserve">Odstranění tepelné izolace, polystyrén tl. do 5 cm </t>
  </si>
  <si>
    <t>713131130R00</t>
  </si>
  <si>
    <t xml:space="preserve">Izolace tepelná stěn vložením do konstrukce </t>
  </si>
  <si>
    <t>713134211R00</t>
  </si>
  <si>
    <t xml:space="preserve">Montáž parozábrany na stěny s přelepením spojů </t>
  </si>
  <si>
    <t>28375769.A</t>
  </si>
  <si>
    <t>Deska polystyrén samozhášivý EPS 200 S</t>
  </si>
  <si>
    <t>28375973</t>
  </si>
  <si>
    <t>Deska - klín spádový EPS 200 S Stabil</t>
  </si>
  <si>
    <t>998713202R00</t>
  </si>
  <si>
    <t xml:space="preserve">Přesun hmot pro izolace tepelné, výšky do 12 m </t>
  </si>
  <si>
    <t>721</t>
  </si>
  <si>
    <t>Vnitřní kanalizace</t>
  </si>
  <si>
    <t>721176243R00</t>
  </si>
  <si>
    <t xml:space="preserve">Potrubí KG dešťové (svislé) D 125 x 3,2 mm </t>
  </si>
  <si>
    <t>721210823R00</t>
  </si>
  <si>
    <t xml:space="preserve">Demontáž střešní vpusti DN 125 </t>
  </si>
  <si>
    <t>kus</t>
  </si>
  <si>
    <t>55162191.A</t>
  </si>
  <si>
    <t>HL62BH/1 střešní vtok svislý DN 110 pochůzný</t>
  </si>
  <si>
    <t>764</t>
  </si>
  <si>
    <t>Konstrukce klempířské</t>
  </si>
  <si>
    <t>764510250R00</t>
  </si>
  <si>
    <t xml:space="preserve">Oplechování parapetů včetně rohů z AL rš 330 mm </t>
  </si>
  <si>
    <t xml:space="preserve">L profil  zarážka dlažeb </t>
  </si>
  <si>
    <t xml:space="preserve">Uprava svodů po zateplení,výroba odskoků </t>
  </si>
  <si>
    <t xml:space="preserve">Oplechování atiky po zateplení </t>
  </si>
  <si>
    <t>998764202R00</t>
  </si>
  <si>
    <t xml:space="preserve">Přesun hmot pro klempířské konstr., výšky do 12 m </t>
  </si>
  <si>
    <t>769</t>
  </si>
  <si>
    <t>Otvorové prvky z plastu</t>
  </si>
  <si>
    <t xml:space="preserve">Dodávka plastových oken 1800/900  2 ks </t>
  </si>
  <si>
    <t>Dodávka plastrových oken sestava 3600/1500 Osazení čtvrtkruh</t>
  </si>
  <si>
    <t>Dodávka plastových oken sestava  3600/900 Osazení čtvtkruh</t>
  </si>
  <si>
    <t xml:space="preserve">Zadnické zapravení vnitř.ostění </t>
  </si>
  <si>
    <t xml:space="preserve">Demontž + montáž </t>
  </si>
  <si>
    <t xml:space="preserve">Dodávka plastových oken 900/900  3 ks </t>
  </si>
  <si>
    <t>Dodávka plastrových oken sestava 3200/900 Osazení čtvrtkruh dle pohledu</t>
  </si>
  <si>
    <t>998766201R00</t>
  </si>
  <si>
    <t xml:space="preserve">Přesun hmot pro truhlářské konstr., výšky do 6 m </t>
  </si>
  <si>
    <t>783</t>
  </si>
  <si>
    <t>Nátěry</t>
  </si>
  <si>
    <t>783225100R00</t>
  </si>
  <si>
    <t xml:space="preserve">Nátěr syntetický kovových konstrukcí 2x + 1x email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</si>
  <si>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</si>
  <si>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</si>
  <si>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</si>
  <si>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</si>
  <si>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</si>
  <si>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</si>
  <si>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</si>
  <si>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</si>
  <si>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979088212R00</t>
  </si>
  <si>
    <t xml:space="preserve">Nakládání suti na dopr.prostředky-zvlášt.zakl.obj. </t>
  </si>
  <si>
    <t>979990107R00</t>
  </si>
  <si>
    <t xml:space="preserve">Poplatek za skládku suti - směs betonu,cihel,dřeva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</si>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</sst>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3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" fontId="17" fillId="0" borderId="59" xfId="1" applyNumberFormat="1" applyFont="1" applyBorder="1"/>
    <xf numFmtId="0" fontId="18" fillId="0" borderId="0" xfId="1" applyFont="1"/>
    <xf numFmtId="0" fontId="3" fillId="2" borderId="10" xfId="1" applyFont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0" fillId="0" borderId="0" xfId="1" applyFont="1" applyAlignment="1"/>
    <xf numFmtId="0" fontId="10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4" fontId="17" fillId="3" borderId="59" xfId="1" applyNumberFormat="1" applyFont="1" applyFill="1" applyBorder="1" applyAlignment="1">
      <alignment horizontal="right"/>
    </xf>
    <xf numFmtId="3" fontId="3" fillId="3" borderId="26" xfId="0" applyNumberFormat="1" applyFont="1" applyFill="1" applyBorder="1" applyAlignment="1">
      <alignment horizontal="right"/>
    </xf>
    <xf numFmtId="49" fontId="17" fillId="0" borderId="59" xfId="1" applyNumberFormat="1" applyFont="1" applyBorder="1" applyAlignment="1" applyProtection="1">
      <alignment horizontal="left" vertical="top"/>
    </xf>
    <xf numFmtId="0" fontId="17" fillId="0" borderId="59" xfId="1" applyFont="1" applyBorder="1" applyAlignment="1" applyProtection="1">
      <alignment vertical="top" wrapText="1"/>
    </xf>
    <xf numFmtId="49" fontId="17" fillId="0" borderId="59" xfId="1" applyNumberFormat="1" applyFont="1" applyBorder="1" applyAlignment="1" applyProtection="1">
      <alignment horizontal="center" shrinkToFit="1"/>
    </xf>
    <xf numFmtId="4" fontId="17" fillId="0" borderId="59" xfId="1" applyNumberFormat="1" applyFont="1" applyBorder="1" applyAlignment="1" applyProtection="1">
      <alignment horizontal="right"/>
    </xf>
    <xf numFmtId="49" fontId="19" fillId="2" borderId="10" xfId="1" applyNumberFormat="1" applyFont="1" applyFill="1" applyBorder="1" applyAlignment="1" applyProtection="1">
      <alignment horizontal="left"/>
    </xf>
    <xf numFmtId="0" fontId="19" fillId="2" borderId="15" xfId="1" applyFont="1" applyFill="1" applyBorder="1" applyProtection="1"/>
    <xf numFmtId="0" fontId="3" fillId="2" borderId="9" xfId="1" applyFont="1" applyFill="1" applyBorder="1" applyAlignment="1" applyProtection="1">
      <alignment horizontal="center"/>
    </xf>
    <xf numFmtId="4" fontId="3" fillId="2" borderId="9" xfId="1" applyNumberFormat="1" applyFont="1" applyFill="1" applyBorder="1" applyAlignment="1" applyProtection="1">
      <alignment horizontal="right"/>
    </xf>
    <xf numFmtId="49" fontId="4" fillId="0" borderId="56" xfId="1" applyNumberFormat="1" applyFont="1" applyBorder="1" applyAlignment="1" applyProtection="1">
      <alignment horizontal="left"/>
    </xf>
    <xf numFmtId="0" fontId="4" fillId="0" borderId="15" xfId="1" applyFont="1" applyBorder="1" applyProtection="1"/>
    <xf numFmtId="0" fontId="3" fillId="0" borderId="9" xfId="1" applyFont="1" applyBorder="1" applyAlignment="1" applyProtection="1">
      <alignment horizontal="center"/>
    </xf>
    <xf numFmtId="0" fontId="3" fillId="0" borderId="9" xfId="1" applyNumberFormat="1" applyFont="1" applyBorder="1" applyAlignment="1" applyProtection="1">
      <alignment horizontal="right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1"/>
  <dimension ref="A1:BE55"/>
  <sheetViews>
    <sheetView workbookViewId="0">
      <selection activeCell="O11" sqref="O11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1</v>
      </c>
      <c r="B2" s="4"/>
      <c r="C2" s="5" t="str">
        <f>Rekapitulace!H1</f>
        <v>20310</v>
      </c>
      <c r="D2" s="5" t="str">
        <f>Rekapitulace!G2</f>
        <v>Zateplení a oprava fasády Domov mládeže SOŠ Luh.</v>
      </c>
      <c r="E2" s="6"/>
      <c r="F2" s="7" t="s">
        <v>2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57" ht="12.95" customHeight="1" x14ac:dyDescent="0.2">
      <c r="A5" s="17" t="s">
        <v>79</v>
      </c>
      <c r="B5" s="18"/>
      <c r="C5" s="19" t="s">
        <v>80</v>
      </c>
      <c r="D5" s="20"/>
      <c r="E5" s="18"/>
      <c r="F5" s="13" t="s">
        <v>7</v>
      </c>
      <c r="G5" s="14"/>
    </row>
    <row r="6" spans="1:57" ht="12.95" customHeight="1" x14ac:dyDescent="0.2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57" ht="12.95" customHeight="1" x14ac:dyDescent="0.2">
      <c r="A7" s="24" t="s">
        <v>77</v>
      </c>
      <c r="B7" s="25"/>
      <c r="C7" s="26" t="s">
        <v>78</v>
      </c>
      <c r="D7" s="27"/>
      <c r="E7" s="27"/>
      <c r="F7" s="28" t="s">
        <v>11</v>
      </c>
      <c r="G7" s="22">
        <f>IF(PocetMJ=0,,ROUND((F30+F32)/PocetMJ,1))</f>
        <v>0</v>
      </c>
    </row>
    <row r="8" spans="1:57" x14ac:dyDescent="0.2">
      <c r="A8" s="29" t="s">
        <v>12</v>
      </c>
      <c r="B8" s="13"/>
      <c r="C8" s="208"/>
      <c r="D8" s="208"/>
      <c r="E8" s="209"/>
      <c r="F8" s="30" t="s">
        <v>13</v>
      </c>
      <c r="G8" s="31"/>
      <c r="H8" s="32"/>
      <c r="I8" s="33"/>
    </row>
    <row r="9" spans="1:57" x14ac:dyDescent="0.2">
      <c r="A9" s="29" t="s">
        <v>14</v>
      </c>
      <c r="B9" s="13"/>
      <c r="C9" s="208">
        <f>Projektant</f>
        <v>0</v>
      </c>
      <c r="D9" s="208"/>
      <c r="E9" s="209"/>
      <c r="F9" s="13"/>
      <c r="G9" s="34"/>
      <c r="H9" s="35"/>
    </row>
    <row r="10" spans="1:57" x14ac:dyDescent="0.2">
      <c r="A10" s="29" t="s">
        <v>15</v>
      </c>
      <c r="B10" s="13"/>
      <c r="C10" s="208"/>
      <c r="D10" s="208"/>
      <c r="E10" s="208"/>
      <c r="F10" s="36"/>
      <c r="G10" s="37"/>
      <c r="H10" s="38"/>
    </row>
    <row r="11" spans="1:57" ht="13.5" customHeight="1" x14ac:dyDescent="0.2">
      <c r="A11" s="29" t="s">
        <v>16</v>
      </c>
      <c r="B11" s="13"/>
      <c r="C11" s="210"/>
      <c r="D11" s="210"/>
      <c r="E11" s="210"/>
      <c r="F11" s="39" t="s">
        <v>17</v>
      </c>
      <c r="G11" s="40">
        <v>20310</v>
      </c>
      <c r="H11" s="35"/>
      <c r="BA11" s="41"/>
      <c r="BB11" s="41"/>
      <c r="BC11" s="41"/>
      <c r="BD11" s="41"/>
      <c r="BE11" s="41"/>
    </row>
    <row r="12" spans="1:57" ht="12.75" customHeight="1" x14ac:dyDescent="0.2">
      <c r="A12" s="42" t="s">
        <v>18</v>
      </c>
      <c r="B12" s="10"/>
      <c r="C12" s="211"/>
      <c r="D12" s="211"/>
      <c r="E12" s="211"/>
      <c r="F12" s="43" t="s">
        <v>19</v>
      </c>
      <c r="G12" s="44"/>
      <c r="H12" s="35"/>
    </row>
    <row r="13" spans="1:57" ht="28.5" customHeight="1" thickBot="1" x14ac:dyDescent="0.25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57" ht="17.25" customHeight="1" thickBot="1" x14ac:dyDescent="0.25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57" ht="15.95" customHeight="1" x14ac:dyDescent="0.2">
      <c r="A15" s="54"/>
      <c r="B15" s="55" t="s">
        <v>23</v>
      </c>
      <c r="C15" s="56">
        <f>HSV</f>
        <v>0</v>
      </c>
      <c r="D15" s="57" t="str">
        <f>Rekapitulace!A27</f>
        <v>Ztížené výrobní podmínky</v>
      </c>
      <c r="E15" s="58"/>
      <c r="F15" s="59"/>
      <c r="G15" s="56">
        <f>Rekapitulace!I27</f>
        <v>0</v>
      </c>
    </row>
    <row r="16" spans="1:57" ht="15.95" customHeight="1" x14ac:dyDescent="0.2">
      <c r="A16" s="54" t="s">
        <v>24</v>
      </c>
      <c r="B16" s="55" t="s">
        <v>25</v>
      </c>
      <c r="C16" s="56">
        <f>PSV</f>
        <v>0</v>
      </c>
      <c r="D16" s="9" t="str">
        <f>Rekapitulace!A28</f>
        <v>Oborová přirážka</v>
      </c>
      <c r="E16" s="60"/>
      <c r="F16" s="61"/>
      <c r="G16" s="56">
        <f>Rekapitulace!I28</f>
        <v>0</v>
      </c>
    </row>
    <row r="17" spans="1:7" ht="15.95" customHeight="1" x14ac:dyDescent="0.2">
      <c r="A17" s="54" t="s">
        <v>26</v>
      </c>
      <c r="B17" s="55" t="s">
        <v>27</v>
      </c>
      <c r="C17" s="56">
        <f>Mont</f>
        <v>0</v>
      </c>
      <c r="D17" s="9" t="str">
        <f>Rekapitulace!A29</f>
        <v>Přesun stavebních kapacit</v>
      </c>
      <c r="E17" s="60"/>
      <c r="F17" s="61"/>
      <c r="G17" s="56">
        <f>Rekapitulace!I29</f>
        <v>0</v>
      </c>
    </row>
    <row r="18" spans="1:7" ht="15.95" customHeight="1" x14ac:dyDescent="0.2">
      <c r="A18" s="62" t="s">
        <v>28</v>
      </c>
      <c r="B18" s="63" t="s">
        <v>29</v>
      </c>
      <c r="C18" s="56">
        <f>Dodavka</f>
        <v>0</v>
      </c>
      <c r="D18" s="9" t="str">
        <f>Rekapitulace!A30</f>
        <v>Mimostaveništní doprava</v>
      </c>
      <c r="E18" s="60"/>
      <c r="F18" s="61"/>
      <c r="G18" s="56">
        <f>Rekapitulace!I30</f>
        <v>0</v>
      </c>
    </row>
    <row r="19" spans="1:7" ht="15.95" customHeight="1" x14ac:dyDescent="0.2">
      <c r="A19" s="64" t="s">
        <v>30</v>
      </c>
      <c r="B19" s="55"/>
      <c r="C19" s="56">
        <f>SUM(C15:C18)</f>
        <v>0</v>
      </c>
      <c r="D19" s="9" t="str">
        <f>Rekapitulace!A31</f>
        <v>Zařízení staveniště</v>
      </c>
      <c r="E19" s="60"/>
      <c r="F19" s="61"/>
      <c r="G19" s="56">
        <f>Rekapitulace!I31</f>
        <v>0</v>
      </c>
    </row>
    <row r="20" spans="1:7" ht="15.95" customHeight="1" x14ac:dyDescent="0.2">
      <c r="A20" s="64"/>
      <c r="B20" s="55"/>
      <c r="C20" s="56"/>
      <c r="D20" s="9" t="str">
        <f>Rekapitulace!A32</f>
        <v>Provoz investora</v>
      </c>
      <c r="E20" s="60"/>
      <c r="F20" s="61"/>
      <c r="G20" s="56">
        <f>Rekapitulace!I32</f>
        <v>0</v>
      </c>
    </row>
    <row r="21" spans="1:7" ht="15.95" customHeight="1" x14ac:dyDescent="0.2">
      <c r="A21" s="64" t="s">
        <v>31</v>
      </c>
      <c r="B21" s="55"/>
      <c r="C21" s="56">
        <f>HZS</f>
        <v>0</v>
      </c>
      <c r="D21" s="9" t="str">
        <f>Rekapitulace!A33</f>
        <v>Kompletační činnost (IČD)</v>
      </c>
      <c r="E21" s="60"/>
      <c r="F21" s="61"/>
      <c r="G21" s="56">
        <f>Rekapitulace!I33</f>
        <v>0</v>
      </c>
    </row>
    <row r="22" spans="1:7" ht="15.95" customHeight="1" x14ac:dyDescent="0.2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 x14ac:dyDescent="0.25">
      <c r="A23" s="212" t="s">
        <v>34</v>
      </c>
      <c r="B23" s="213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x14ac:dyDescent="0.2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x14ac:dyDescent="0.2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 x14ac:dyDescent="0.2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x14ac:dyDescent="0.2">
      <c r="A27" s="65"/>
      <c r="B27" s="81"/>
      <c r="C27" s="76"/>
      <c r="D27" s="66"/>
      <c r="E27" s="77"/>
      <c r="F27" s="78"/>
      <c r="G27" s="79"/>
    </row>
    <row r="28" spans="1:7" x14ac:dyDescent="0.2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 x14ac:dyDescent="0.2">
      <c r="A29" s="65"/>
      <c r="B29" s="66"/>
      <c r="C29" s="83"/>
      <c r="D29" s="84"/>
      <c r="E29" s="83"/>
      <c r="F29" s="66"/>
      <c r="G29" s="79"/>
    </row>
    <row r="30" spans="1:7" x14ac:dyDescent="0.2">
      <c r="A30" s="85" t="s">
        <v>43</v>
      </c>
      <c r="B30" s="86"/>
      <c r="C30" s="87">
        <v>21</v>
      </c>
      <c r="D30" s="86" t="s">
        <v>44</v>
      </c>
      <c r="E30" s="88"/>
      <c r="F30" s="214">
        <f>C23-F32</f>
        <v>0</v>
      </c>
      <c r="G30" s="215"/>
    </row>
    <row r="31" spans="1:7" x14ac:dyDescent="0.2">
      <c r="A31" s="85" t="s">
        <v>45</v>
      </c>
      <c r="B31" s="86"/>
      <c r="C31" s="87">
        <f>SazbaDPH1</f>
        <v>21</v>
      </c>
      <c r="D31" s="86" t="s">
        <v>46</v>
      </c>
      <c r="E31" s="88"/>
      <c r="F31" s="214">
        <f>ROUND(PRODUCT(F30,C31/100),0)</f>
        <v>0</v>
      </c>
      <c r="G31" s="215"/>
    </row>
    <row r="32" spans="1:7" x14ac:dyDescent="0.2">
      <c r="A32" s="85" t="s">
        <v>43</v>
      </c>
      <c r="B32" s="86"/>
      <c r="C32" s="87">
        <v>0</v>
      </c>
      <c r="D32" s="86" t="s">
        <v>46</v>
      </c>
      <c r="E32" s="88"/>
      <c r="F32" s="214">
        <v>0</v>
      </c>
      <c r="G32" s="215"/>
    </row>
    <row r="33" spans="1:8" x14ac:dyDescent="0.2">
      <c r="A33" s="85" t="s">
        <v>45</v>
      </c>
      <c r="B33" s="89"/>
      <c r="C33" s="90">
        <f>SazbaDPH2</f>
        <v>0</v>
      </c>
      <c r="D33" s="86" t="s">
        <v>46</v>
      </c>
      <c r="E33" s="61"/>
      <c r="F33" s="214">
        <f>ROUND(PRODUCT(F32,C33/100),0)</f>
        <v>0</v>
      </c>
      <c r="G33" s="215"/>
    </row>
    <row r="34" spans="1:8" s="94" customFormat="1" ht="19.5" customHeight="1" thickBot="1" x14ac:dyDescent="0.3">
      <c r="A34" s="91" t="s">
        <v>47</v>
      </c>
      <c r="B34" s="92"/>
      <c r="C34" s="92"/>
      <c r="D34" s="92"/>
      <c r="E34" s="93"/>
      <c r="F34" s="216">
        <f>ROUND(SUM(F30:F33),0)</f>
        <v>0</v>
      </c>
      <c r="G34" s="217"/>
    </row>
    <row r="36" spans="1:8" x14ac:dyDescent="0.2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 x14ac:dyDescent="0.2">
      <c r="A37" s="95"/>
      <c r="B37" s="207"/>
      <c r="C37" s="207"/>
      <c r="D37" s="207"/>
      <c r="E37" s="207"/>
      <c r="F37" s="207"/>
      <c r="G37" s="207"/>
      <c r="H37" t="s">
        <v>6</v>
      </c>
    </row>
    <row r="38" spans="1:8" ht="12.75" customHeight="1" x14ac:dyDescent="0.2">
      <c r="A38" s="96"/>
      <c r="B38" s="207"/>
      <c r="C38" s="207"/>
      <c r="D38" s="207"/>
      <c r="E38" s="207"/>
      <c r="F38" s="207"/>
      <c r="G38" s="207"/>
      <c r="H38" t="s">
        <v>6</v>
      </c>
    </row>
    <row r="39" spans="1:8" x14ac:dyDescent="0.2">
      <c r="A39" s="96"/>
      <c r="B39" s="207"/>
      <c r="C39" s="207"/>
      <c r="D39" s="207"/>
      <c r="E39" s="207"/>
      <c r="F39" s="207"/>
      <c r="G39" s="207"/>
      <c r="H39" t="s">
        <v>6</v>
      </c>
    </row>
    <row r="40" spans="1:8" x14ac:dyDescent="0.2">
      <c r="A40" s="96"/>
      <c r="B40" s="207"/>
      <c r="C40" s="207"/>
      <c r="D40" s="207"/>
      <c r="E40" s="207"/>
      <c r="F40" s="207"/>
      <c r="G40" s="207"/>
      <c r="H40" t="s">
        <v>6</v>
      </c>
    </row>
    <row r="41" spans="1:8" x14ac:dyDescent="0.2">
      <c r="A41" s="96"/>
      <c r="B41" s="207"/>
      <c r="C41" s="207"/>
      <c r="D41" s="207"/>
      <c r="E41" s="207"/>
      <c r="F41" s="207"/>
      <c r="G41" s="207"/>
      <c r="H41" t="s">
        <v>6</v>
      </c>
    </row>
    <row r="42" spans="1:8" x14ac:dyDescent="0.2">
      <c r="A42" s="96"/>
      <c r="B42" s="207"/>
      <c r="C42" s="207"/>
      <c r="D42" s="207"/>
      <c r="E42" s="207"/>
      <c r="F42" s="207"/>
      <c r="G42" s="207"/>
      <c r="H42" t="s">
        <v>6</v>
      </c>
    </row>
    <row r="43" spans="1:8" x14ac:dyDescent="0.2">
      <c r="A43" s="96"/>
      <c r="B43" s="207"/>
      <c r="C43" s="207"/>
      <c r="D43" s="207"/>
      <c r="E43" s="207"/>
      <c r="F43" s="207"/>
      <c r="G43" s="207"/>
      <c r="H43" t="s">
        <v>6</v>
      </c>
    </row>
    <row r="44" spans="1:8" x14ac:dyDescent="0.2">
      <c r="A44" s="96"/>
      <c r="B44" s="207"/>
      <c r="C44" s="207"/>
      <c r="D44" s="207"/>
      <c r="E44" s="207"/>
      <c r="F44" s="207"/>
      <c r="G44" s="207"/>
      <c r="H44" t="s">
        <v>6</v>
      </c>
    </row>
    <row r="45" spans="1:8" ht="0.75" customHeight="1" x14ac:dyDescent="0.2">
      <c r="A45" s="96"/>
      <c r="B45" s="207"/>
      <c r="C45" s="207"/>
      <c r="D45" s="207"/>
      <c r="E45" s="207"/>
      <c r="F45" s="207"/>
      <c r="G45" s="207"/>
      <c r="H45" t="s">
        <v>6</v>
      </c>
    </row>
    <row r="46" spans="1:8" x14ac:dyDescent="0.2">
      <c r="B46" s="218"/>
      <c r="C46" s="218"/>
      <c r="D46" s="218"/>
      <c r="E46" s="218"/>
      <c r="F46" s="218"/>
      <c r="G46" s="218"/>
    </row>
    <row r="47" spans="1:8" x14ac:dyDescent="0.2">
      <c r="B47" s="218"/>
      <c r="C47" s="218"/>
      <c r="D47" s="218"/>
      <c r="E47" s="218"/>
      <c r="F47" s="218"/>
      <c r="G47" s="218"/>
    </row>
    <row r="48" spans="1:8" x14ac:dyDescent="0.2">
      <c r="B48" s="218"/>
      <c r="C48" s="218"/>
      <c r="D48" s="218"/>
      <c r="E48" s="218"/>
      <c r="F48" s="218"/>
      <c r="G48" s="218"/>
    </row>
    <row r="49" spans="2:7" x14ac:dyDescent="0.2">
      <c r="B49" s="218"/>
      <c r="C49" s="218"/>
      <c r="D49" s="218"/>
      <c r="E49" s="218"/>
      <c r="F49" s="218"/>
      <c r="G49" s="218"/>
    </row>
    <row r="50" spans="2:7" x14ac:dyDescent="0.2">
      <c r="B50" s="218"/>
      <c r="C50" s="218"/>
      <c r="D50" s="218"/>
      <c r="E50" s="218"/>
      <c r="F50" s="218"/>
      <c r="G50" s="218"/>
    </row>
    <row r="51" spans="2:7" x14ac:dyDescent="0.2">
      <c r="B51" s="218"/>
      <c r="C51" s="218"/>
      <c r="D51" s="218"/>
      <c r="E51" s="218"/>
      <c r="F51" s="218"/>
      <c r="G51" s="218"/>
    </row>
    <row r="52" spans="2:7" x14ac:dyDescent="0.2">
      <c r="B52" s="218"/>
      <c r="C52" s="218"/>
      <c r="D52" s="218"/>
      <c r="E52" s="218"/>
      <c r="F52" s="218"/>
      <c r="G52" s="218"/>
    </row>
    <row r="53" spans="2:7" x14ac:dyDescent="0.2">
      <c r="B53" s="218"/>
      <c r="C53" s="218"/>
      <c r="D53" s="218"/>
      <c r="E53" s="218"/>
      <c r="F53" s="218"/>
      <c r="G53" s="218"/>
    </row>
    <row r="54" spans="2:7" x14ac:dyDescent="0.2">
      <c r="B54" s="218"/>
      <c r="C54" s="218"/>
      <c r="D54" s="218"/>
      <c r="E54" s="218"/>
      <c r="F54" s="218"/>
      <c r="G54" s="218"/>
    </row>
    <row r="55" spans="2:7" x14ac:dyDescent="0.2">
      <c r="B55" s="218"/>
      <c r="C55" s="218"/>
      <c r="D55" s="218"/>
      <c r="E55" s="218"/>
      <c r="F55" s="218"/>
      <c r="G55" s="218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1"/>
  <dimension ref="A1:BE86"/>
  <sheetViews>
    <sheetView workbookViewId="0">
      <selection activeCell="E32" sqref="E32:E33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219" t="s">
        <v>49</v>
      </c>
      <c r="B1" s="220"/>
      <c r="C1" s="97" t="str">
        <f>CONCATENATE(cislostavby," ",nazevstavby)</f>
        <v>20310 Zateplení a oprava fasády Domov mládeže SOŠ Luh.</v>
      </c>
      <c r="D1" s="98"/>
      <c r="E1" s="99"/>
      <c r="F1" s="98"/>
      <c r="G1" s="100" t="s">
        <v>50</v>
      </c>
      <c r="H1" s="101" t="s">
        <v>77</v>
      </c>
      <c r="I1" s="102"/>
    </row>
    <row r="2" spans="1:9" ht="13.5" thickBot="1" x14ac:dyDescent="0.25">
      <c r="A2" s="221" t="s">
        <v>51</v>
      </c>
      <c r="B2" s="222"/>
      <c r="C2" s="103" t="str">
        <f>CONCATENATE(cisloobjektu," ",nazevobjektu)</f>
        <v>001 Zateplení a oprava fasády Domov mládeže</v>
      </c>
      <c r="D2" s="104"/>
      <c r="E2" s="105"/>
      <c r="F2" s="104"/>
      <c r="G2" s="223" t="s">
        <v>78</v>
      </c>
      <c r="H2" s="224"/>
      <c r="I2" s="225"/>
    </row>
    <row r="3" spans="1:9" ht="13.5" thickTop="1" x14ac:dyDescent="0.2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 x14ac:dyDescent="0.25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 x14ac:dyDescent="0.25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x14ac:dyDescent="0.2">
      <c r="A7" s="189" t="str">
        <f>Položky!B7</f>
        <v>61</v>
      </c>
      <c r="B7" s="115" t="str">
        <f>Položky!C7</f>
        <v>Upravy povrchů vnitřní</v>
      </c>
      <c r="C7" s="66"/>
      <c r="D7" s="116"/>
      <c r="E7" s="190">
        <f>Položky!BA9</f>
        <v>0</v>
      </c>
      <c r="F7" s="191">
        <f>Položky!BB9</f>
        <v>0</v>
      </c>
      <c r="G7" s="191">
        <f>Položky!BC9</f>
        <v>0</v>
      </c>
      <c r="H7" s="191">
        <f>Položky!BD9</f>
        <v>0</v>
      </c>
      <c r="I7" s="192">
        <f>Položky!BE9</f>
        <v>0</v>
      </c>
    </row>
    <row r="8" spans="1:9" s="35" customFormat="1" x14ac:dyDescent="0.2">
      <c r="A8" s="189" t="str">
        <f>Položky!B10</f>
        <v>62</v>
      </c>
      <c r="B8" s="115" t="str">
        <f>Položky!C10</f>
        <v>Úpravy povrchů vnější</v>
      </c>
      <c r="C8" s="66"/>
      <c r="D8" s="116"/>
      <c r="E8" s="190">
        <f>Položky!BA24</f>
        <v>0</v>
      </c>
      <c r="F8" s="191">
        <f>Položky!BB24</f>
        <v>0</v>
      </c>
      <c r="G8" s="191">
        <f>Položky!BC24</f>
        <v>0</v>
      </c>
      <c r="H8" s="191">
        <f>Položky!BD24</f>
        <v>0</v>
      </c>
      <c r="I8" s="192">
        <f>Položky!BE24</f>
        <v>0</v>
      </c>
    </row>
    <row r="9" spans="1:9" s="35" customFormat="1" x14ac:dyDescent="0.2">
      <c r="A9" s="189" t="str">
        <f>Položky!B25</f>
        <v>63</v>
      </c>
      <c r="B9" s="115" t="str">
        <f>Položky!C25</f>
        <v>Podlahy a podlahové konstrukce</v>
      </c>
      <c r="C9" s="66"/>
      <c r="D9" s="116"/>
      <c r="E9" s="190">
        <f>Položky!BA29</f>
        <v>0</v>
      </c>
      <c r="F9" s="191">
        <f>Položky!BB29</f>
        <v>0</v>
      </c>
      <c r="G9" s="191">
        <f>Položky!BC29</f>
        <v>0</v>
      </c>
      <c r="H9" s="191">
        <f>Položky!BD29</f>
        <v>0</v>
      </c>
      <c r="I9" s="192">
        <f>Položky!BE29</f>
        <v>0</v>
      </c>
    </row>
    <row r="10" spans="1:9" s="35" customFormat="1" x14ac:dyDescent="0.2">
      <c r="A10" s="189" t="str">
        <f>Položky!B30</f>
        <v>94</v>
      </c>
      <c r="B10" s="115" t="str">
        <f>Položky!C30</f>
        <v>Lešení a stavební výtahy</v>
      </c>
      <c r="C10" s="66"/>
      <c r="D10" s="116"/>
      <c r="E10" s="190">
        <f>Položky!BA36</f>
        <v>0</v>
      </c>
      <c r="F10" s="191">
        <f>Položky!BB36</f>
        <v>0</v>
      </c>
      <c r="G10" s="191">
        <f>Položky!BC36</f>
        <v>0</v>
      </c>
      <c r="H10" s="191">
        <f>Položky!BD36</f>
        <v>0</v>
      </c>
      <c r="I10" s="192">
        <f>Položky!BE36</f>
        <v>0</v>
      </c>
    </row>
    <row r="11" spans="1:9" s="35" customFormat="1" x14ac:dyDescent="0.2">
      <c r="A11" s="189" t="str">
        <f>Položky!B37</f>
        <v>95</v>
      </c>
      <c r="B11" s="115" t="str">
        <f>Položky!C37</f>
        <v>Dokončovací konstrukce na pozemních stavbách</v>
      </c>
      <c r="C11" s="66"/>
      <c r="D11" s="116"/>
      <c r="E11" s="190">
        <f>Položky!BA39</f>
        <v>0</v>
      </c>
      <c r="F11" s="191">
        <f>Položky!BB39</f>
        <v>0</v>
      </c>
      <c r="G11" s="191">
        <f>Položky!BC39</f>
        <v>0</v>
      </c>
      <c r="H11" s="191">
        <f>Položky!BD39</f>
        <v>0</v>
      </c>
      <c r="I11" s="192">
        <f>Položky!BE39</f>
        <v>0</v>
      </c>
    </row>
    <row r="12" spans="1:9" s="35" customFormat="1" x14ac:dyDescent="0.2">
      <c r="A12" s="189" t="str">
        <f>Položky!B40</f>
        <v>96</v>
      </c>
      <c r="B12" s="115" t="str">
        <f>Položky!C40</f>
        <v>Bourání konstrukcí</v>
      </c>
      <c r="C12" s="66"/>
      <c r="D12" s="116"/>
      <c r="E12" s="190">
        <f>Položky!BA44</f>
        <v>0</v>
      </c>
      <c r="F12" s="191">
        <f>Položky!BB44</f>
        <v>0</v>
      </c>
      <c r="G12" s="191">
        <f>Položky!BC44</f>
        <v>0</v>
      </c>
      <c r="H12" s="191">
        <f>Položky!BD44</f>
        <v>0</v>
      </c>
      <c r="I12" s="192">
        <f>Položky!BE44</f>
        <v>0</v>
      </c>
    </row>
    <row r="13" spans="1:9" s="35" customFormat="1" x14ac:dyDescent="0.2">
      <c r="A13" s="189" t="str">
        <f>Položky!B45</f>
        <v>97</v>
      </c>
      <c r="B13" s="115" t="str">
        <f>Položky!C45</f>
        <v>Prorážení otvorů</v>
      </c>
      <c r="C13" s="66"/>
      <c r="D13" s="116"/>
      <c r="E13" s="190">
        <f>Položky!BA47</f>
        <v>0</v>
      </c>
      <c r="F13" s="191">
        <f>Položky!BB47</f>
        <v>0</v>
      </c>
      <c r="G13" s="191">
        <f>Položky!BC47</f>
        <v>0</v>
      </c>
      <c r="H13" s="191">
        <f>Položky!BD47</f>
        <v>0</v>
      </c>
      <c r="I13" s="192">
        <f>Položky!BE47</f>
        <v>0</v>
      </c>
    </row>
    <row r="14" spans="1:9" s="35" customFormat="1" x14ac:dyDescent="0.2">
      <c r="A14" s="189" t="str">
        <f>Položky!B48</f>
        <v>99</v>
      </c>
      <c r="B14" s="115" t="str">
        <f>Položky!C48</f>
        <v>Staveništní přesun hmot</v>
      </c>
      <c r="C14" s="66"/>
      <c r="D14" s="116"/>
      <c r="E14" s="190">
        <f>Položky!BA50</f>
        <v>0</v>
      </c>
      <c r="F14" s="191">
        <f>Položky!BB50</f>
        <v>0</v>
      </c>
      <c r="G14" s="191">
        <f>Položky!BC50</f>
        <v>0</v>
      </c>
      <c r="H14" s="191">
        <f>Položky!BD50</f>
        <v>0</v>
      </c>
      <c r="I14" s="192">
        <f>Položky!BE50</f>
        <v>0</v>
      </c>
    </row>
    <row r="15" spans="1:9" s="35" customFormat="1" x14ac:dyDescent="0.2">
      <c r="A15" s="189" t="str">
        <f>Položky!B51</f>
        <v>712</v>
      </c>
      <c r="B15" s="115" t="str">
        <f>Položky!C51</f>
        <v>Živičné krytiny</v>
      </c>
      <c r="C15" s="66"/>
      <c r="D15" s="116"/>
      <c r="E15" s="190">
        <f>Položky!BA63</f>
        <v>0</v>
      </c>
      <c r="F15" s="191">
        <f>Položky!BB63</f>
        <v>0</v>
      </c>
      <c r="G15" s="191">
        <f>Položky!BC63</f>
        <v>0</v>
      </c>
      <c r="H15" s="191">
        <f>Položky!BD63</f>
        <v>0</v>
      </c>
      <c r="I15" s="192">
        <f>Položky!BE63</f>
        <v>0</v>
      </c>
    </row>
    <row r="16" spans="1:9" s="35" customFormat="1" x14ac:dyDescent="0.2">
      <c r="A16" s="189" t="str">
        <f>Položky!B64</f>
        <v>713</v>
      </c>
      <c r="B16" s="115" t="str">
        <f>Položky!C64</f>
        <v>Izolace tepelné</v>
      </c>
      <c r="C16" s="66"/>
      <c r="D16" s="116"/>
      <c r="E16" s="190">
        <f>Položky!BA71</f>
        <v>0</v>
      </c>
      <c r="F16" s="191">
        <f>Položky!BB71</f>
        <v>0</v>
      </c>
      <c r="G16" s="191">
        <f>Položky!BC71</f>
        <v>0</v>
      </c>
      <c r="H16" s="191">
        <f>Položky!BD71</f>
        <v>0</v>
      </c>
      <c r="I16" s="192">
        <f>Položky!BE71</f>
        <v>0</v>
      </c>
    </row>
    <row r="17" spans="1:57" s="35" customFormat="1" x14ac:dyDescent="0.2">
      <c r="A17" s="189" t="str">
        <f>Položky!B72</f>
        <v>721</v>
      </c>
      <c r="B17" s="115" t="str">
        <f>Položky!C72</f>
        <v>Vnitřní kanalizace</v>
      </c>
      <c r="C17" s="66"/>
      <c r="D17" s="116"/>
      <c r="E17" s="190">
        <f>Položky!BA76</f>
        <v>0</v>
      </c>
      <c r="F17" s="191">
        <f>Položky!BB76</f>
        <v>0</v>
      </c>
      <c r="G17" s="191">
        <f>Položky!BC76</f>
        <v>0</v>
      </c>
      <c r="H17" s="191">
        <f>Položky!BD76</f>
        <v>0</v>
      </c>
      <c r="I17" s="192">
        <f>Položky!BE76</f>
        <v>0</v>
      </c>
    </row>
    <row r="18" spans="1:57" s="35" customFormat="1" x14ac:dyDescent="0.2">
      <c r="A18" s="189" t="str">
        <f>Položky!B77</f>
        <v>764</v>
      </c>
      <c r="B18" s="115" t="str">
        <f>Položky!C77</f>
        <v>Konstrukce klempířské</v>
      </c>
      <c r="C18" s="66"/>
      <c r="D18" s="116"/>
      <c r="E18" s="190">
        <f>Položky!BA83</f>
        <v>0</v>
      </c>
      <c r="F18" s="191">
        <f>Položky!BB83</f>
        <v>0</v>
      </c>
      <c r="G18" s="191">
        <f>Položky!BC83</f>
        <v>0</v>
      </c>
      <c r="H18" s="191">
        <f>Položky!BD83</f>
        <v>0</v>
      </c>
      <c r="I18" s="192">
        <f>Položky!BE83</f>
        <v>0</v>
      </c>
    </row>
    <row r="19" spans="1:57" s="35" customFormat="1" x14ac:dyDescent="0.2">
      <c r="A19" s="189" t="str">
        <f>Položky!B84</f>
        <v>769</v>
      </c>
      <c r="B19" s="115" t="str">
        <f>Položky!C84</f>
        <v>Otvorové prvky z plastu</v>
      </c>
      <c r="C19" s="66"/>
      <c r="D19" s="116"/>
      <c r="E19" s="190">
        <f>Položky!BA93</f>
        <v>0</v>
      </c>
      <c r="F19" s="191">
        <f>Položky!BB93</f>
        <v>0</v>
      </c>
      <c r="G19" s="191">
        <f>Položky!BC93</f>
        <v>0</v>
      </c>
      <c r="H19" s="191">
        <f>Položky!BD93</f>
        <v>0</v>
      </c>
      <c r="I19" s="192">
        <f>Položky!BE93</f>
        <v>0</v>
      </c>
    </row>
    <row r="20" spans="1:57" s="35" customFormat="1" x14ac:dyDescent="0.2">
      <c r="A20" s="189" t="str">
        <f>Položky!B94</f>
        <v>783</v>
      </c>
      <c r="B20" s="115" t="str">
        <f>Položky!C94</f>
        <v>Nátěry</v>
      </c>
      <c r="C20" s="66"/>
      <c r="D20" s="116"/>
      <c r="E20" s="190">
        <f>Položky!BA96</f>
        <v>0</v>
      </c>
      <c r="F20" s="191">
        <f>Položky!BB96</f>
        <v>0</v>
      </c>
      <c r="G20" s="191">
        <f>Položky!BC96</f>
        <v>0</v>
      </c>
      <c r="H20" s="191">
        <f>Položky!BD96</f>
        <v>0</v>
      </c>
      <c r="I20" s="192">
        <f>Položky!BE96</f>
        <v>0</v>
      </c>
    </row>
    <row r="21" spans="1:57" s="35" customFormat="1" ht="13.5" thickBot="1" x14ac:dyDescent="0.25">
      <c r="A21" s="189" t="str">
        <f>Položky!B97</f>
        <v>D96</v>
      </c>
      <c r="B21" s="115" t="str">
        <f>Položky!C97</f>
        <v>Přesuny suti a vybouraných hmot</v>
      </c>
      <c r="C21" s="66"/>
      <c r="D21" s="116"/>
      <c r="E21" s="190">
        <f>Položky!BA103</f>
        <v>0</v>
      </c>
      <c r="F21" s="191">
        <f>Položky!BB103</f>
        <v>0</v>
      </c>
      <c r="G21" s="191">
        <f>Položky!BC103</f>
        <v>0</v>
      </c>
      <c r="H21" s="191">
        <f>Položky!BD103</f>
        <v>0</v>
      </c>
      <c r="I21" s="192">
        <f>Položky!BE103</f>
        <v>0</v>
      </c>
    </row>
    <row r="22" spans="1:57" s="123" customFormat="1" ht="13.5" thickBot="1" x14ac:dyDescent="0.25">
      <c r="A22" s="117"/>
      <c r="B22" s="118" t="s">
        <v>58</v>
      </c>
      <c r="C22" s="118"/>
      <c r="D22" s="119"/>
      <c r="E22" s="120">
        <f>SUM(E7:E21)</f>
        <v>0</v>
      </c>
      <c r="F22" s="121">
        <f>SUM(F7:F21)</f>
        <v>0</v>
      </c>
      <c r="G22" s="121">
        <f>SUM(G7:G21)</f>
        <v>0</v>
      </c>
      <c r="H22" s="121">
        <f>SUM(H7:H21)</f>
        <v>0</v>
      </c>
      <c r="I22" s="122">
        <f>SUM(I7:I21)</f>
        <v>0</v>
      </c>
    </row>
    <row r="23" spans="1:57" x14ac:dyDescent="0.2">
      <c r="A23" s="66"/>
      <c r="B23" s="66"/>
      <c r="C23" s="66"/>
      <c r="D23" s="66"/>
      <c r="E23" s="66"/>
      <c r="F23" s="66"/>
      <c r="G23" s="66"/>
      <c r="H23" s="66"/>
      <c r="I23" s="66"/>
    </row>
    <row r="24" spans="1:57" ht="19.5" customHeight="1" x14ac:dyDescent="0.25">
      <c r="A24" s="107" t="s">
        <v>59</v>
      </c>
      <c r="B24" s="107"/>
      <c r="C24" s="107"/>
      <c r="D24" s="107"/>
      <c r="E24" s="107"/>
      <c r="F24" s="107"/>
      <c r="G24" s="124"/>
      <c r="H24" s="107"/>
      <c r="I24" s="107"/>
      <c r="BA24" s="41"/>
      <c r="BB24" s="41"/>
      <c r="BC24" s="41"/>
      <c r="BD24" s="41"/>
      <c r="BE24" s="41"/>
    </row>
    <row r="25" spans="1:57" ht="13.5" thickBot="1" x14ac:dyDescent="0.25">
      <c r="A25" s="77"/>
      <c r="B25" s="77"/>
      <c r="C25" s="77"/>
      <c r="D25" s="77"/>
      <c r="E25" s="77"/>
      <c r="F25" s="77"/>
      <c r="G25" s="77"/>
      <c r="H25" s="77"/>
      <c r="I25" s="77"/>
    </row>
    <row r="26" spans="1:57" x14ac:dyDescent="0.2">
      <c r="A26" s="71" t="s">
        <v>60</v>
      </c>
      <c r="B26" s="72"/>
      <c r="C26" s="72"/>
      <c r="D26" s="125"/>
      <c r="E26" s="126" t="s">
        <v>61</v>
      </c>
      <c r="F26" s="127" t="s">
        <v>62</v>
      </c>
      <c r="G26" s="128" t="s">
        <v>63</v>
      </c>
      <c r="H26" s="129"/>
      <c r="I26" s="130" t="s">
        <v>61</v>
      </c>
    </row>
    <row r="27" spans="1:57" x14ac:dyDescent="0.2">
      <c r="A27" s="64" t="s">
        <v>237</v>
      </c>
      <c r="B27" s="55"/>
      <c r="C27" s="55"/>
      <c r="D27" s="131"/>
      <c r="E27" s="132">
        <v>0</v>
      </c>
      <c r="F27" s="133">
        <v>1.5</v>
      </c>
      <c r="G27" s="134">
        <f t="shared" ref="G27:G34" si="0">CHOOSE(BA27+1,HSV+PSV,HSV+PSV+Mont,HSV+PSV+Dodavka+Mont,HSV,PSV,Mont,Dodavka,Mont+Dodavka,0)</f>
        <v>0</v>
      </c>
      <c r="H27" s="135"/>
      <c r="I27" s="136">
        <f t="shared" ref="I27:I34" si="1">E27+F27*G27/100</f>
        <v>0</v>
      </c>
      <c r="BA27">
        <v>0</v>
      </c>
    </row>
    <row r="28" spans="1:57" x14ac:dyDescent="0.2">
      <c r="A28" s="64" t="s">
        <v>238</v>
      </c>
      <c r="B28" s="55"/>
      <c r="C28" s="55"/>
      <c r="D28" s="131"/>
      <c r="E28" s="132">
        <v>0</v>
      </c>
      <c r="F28" s="133">
        <v>0</v>
      </c>
      <c r="G28" s="134">
        <f t="shared" si="0"/>
        <v>0</v>
      </c>
      <c r="H28" s="135"/>
      <c r="I28" s="136">
        <f t="shared" si="1"/>
        <v>0</v>
      </c>
      <c r="BA28">
        <v>0</v>
      </c>
    </row>
    <row r="29" spans="1:57" x14ac:dyDescent="0.2">
      <c r="A29" s="64" t="s">
        <v>239</v>
      </c>
      <c r="B29" s="55"/>
      <c r="C29" s="55"/>
      <c r="D29" s="131"/>
      <c r="E29" s="132">
        <v>0</v>
      </c>
      <c r="F29" s="133">
        <v>0</v>
      </c>
      <c r="G29" s="134">
        <f t="shared" si="0"/>
        <v>0</v>
      </c>
      <c r="H29" s="135"/>
      <c r="I29" s="136">
        <f t="shared" si="1"/>
        <v>0</v>
      </c>
      <c r="BA29">
        <v>0</v>
      </c>
    </row>
    <row r="30" spans="1:57" x14ac:dyDescent="0.2">
      <c r="A30" s="64" t="s">
        <v>240</v>
      </c>
      <c r="B30" s="55"/>
      <c r="C30" s="55"/>
      <c r="D30" s="131"/>
      <c r="E30" s="132">
        <v>0</v>
      </c>
      <c r="F30" s="133">
        <v>0</v>
      </c>
      <c r="G30" s="134">
        <f t="shared" si="0"/>
        <v>0</v>
      </c>
      <c r="H30" s="135"/>
      <c r="I30" s="136">
        <f t="shared" si="1"/>
        <v>0</v>
      </c>
      <c r="BA30">
        <v>0</v>
      </c>
    </row>
    <row r="31" spans="1:57" x14ac:dyDescent="0.2">
      <c r="A31" s="64" t="s">
        <v>241</v>
      </c>
      <c r="B31" s="55"/>
      <c r="C31" s="55"/>
      <c r="D31" s="131"/>
      <c r="E31" s="132">
        <v>0</v>
      </c>
      <c r="F31" s="133">
        <v>3.5</v>
      </c>
      <c r="G31" s="134">
        <f t="shared" si="0"/>
        <v>0</v>
      </c>
      <c r="H31" s="135"/>
      <c r="I31" s="136">
        <f t="shared" si="1"/>
        <v>0</v>
      </c>
      <c r="BA31">
        <v>1</v>
      </c>
    </row>
    <row r="32" spans="1:57" x14ac:dyDescent="0.2">
      <c r="A32" s="64" t="s">
        <v>242</v>
      </c>
      <c r="B32" s="55"/>
      <c r="C32" s="55"/>
      <c r="D32" s="131"/>
      <c r="E32" s="194"/>
      <c r="F32" s="133">
        <v>0</v>
      </c>
      <c r="G32" s="134">
        <f t="shared" si="0"/>
        <v>0</v>
      </c>
      <c r="H32" s="135"/>
      <c r="I32" s="136">
        <f t="shared" si="1"/>
        <v>0</v>
      </c>
      <c r="BA32">
        <v>1</v>
      </c>
    </row>
    <row r="33" spans="1:53" x14ac:dyDescent="0.2">
      <c r="A33" s="64" t="s">
        <v>243</v>
      </c>
      <c r="B33" s="55"/>
      <c r="C33" s="55"/>
      <c r="D33" s="131"/>
      <c r="E33" s="194"/>
      <c r="F33" s="133">
        <v>0</v>
      </c>
      <c r="G33" s="134">
        <f t="shared" si="0"/>
        <v>0</v>
      </c>
      <c r="H33" s="135"/>
      <c r="I33" s="136">
        <f t="shared" si="1"/>
        <v>0</v>
      </c>
      <c r="BA33">
        <v>2</v>
      </c>
    </row>
    <row r="34" spans="1:53" x14ac:dyDescent="0.2">
      <c r="A34" s="64" t="s">
        <v>244</v>
      </c>
      <c r="B34" s="55"/>
      <c r="C34" s="55"/>
      <c r="D34" s="131"/>
      <c r="E34" s="132">
        <v>0</v>
      </c>
      <c r="F34" s="133">
        <v>0</v>
      </c>
      <c r="G34" s="134">
        <f t="shared" si="0"/>
        <v>0</v>
      </c>
      <c r="H34" s="135"/>
      <c r="I34" s="136">
        <f t="shared" si="1"/>
        <v>0</v>
      </c>
      <c r="BA34">
        <v>2</v>
      </c>
    </row>
    <row r="35" spans="1:53" ht="13.5" thickBot="1" x14ac:dyDescent="0.25">
      <c r="A35" s="137"/>
      <c r="B35" s="138" t="s">
        <v>64</v>
      </c>
      <c r="C35" s="139"/>
      <c r="D35" s="140"/>
      <c r="E35" s="141"/>
      <c r="F35" s="142"/>
      <c r="G35" s="142"/>
      <c r="H35" s="226">
        <f>SUM(I27:I34)</f>
        <v>0</v>
      </c>
      <c r="I35" s="227"/>
    </row>
    <row r="37" spans="1:53" x14ac:dyDescent="0.2">
      <c r="B37" s="123"/>
      <c r="F37" s="143"/>
      <c r="G37" s="144"/>
      <c r="H37" s="144"/>
      <c r="I37" s="145"/>
    </row>
    <row r="38" spans="1:53" x14ac:dyDescent="0.2">
      <c r="F38" s="143"/>
      <c r="G38" s="144"/>
      <c r="H38" s="144"/>
      <c r="I38" s="145"/>
    </row>
    <row r="39" spans="1:53" x14ac:dyDescent="0.2">
      <c r="F39" s="143"/>
      <c r="G39" s="144"/>
      <c r="H39" s="144"/>
      <c r="I39" s="145"/>
    </row>
    <row r="40" spans="1:53" x14ac:dyDescent="0.2">
      <c r="F40" s="143"/>
      <c r="G40" s="144"/>
      <c r="H40" s="144"/>
      <c r="I40" s="145"/>
    </row>
    <row r="41" spans="1:53" x14ac:dyDescent="0.2">
      <c r="F41" s="143"/>
      <c r="G41" s="144"/>
      <c r="H41" s="144"/>
      <c r="I41" s="145"/>
    </row>
    <row r="42" spans="1:53" x14ac:dyDescent="0.2">
      <c r="F42" s="143"/>
      <c r="G42" s="144"/>
      <c r="H42" s="144"/>
      <c r="I42" s="145"/>
    </row>
    <row r="43" spans="1:53" x14ac:dyDescent="0.2">
      <c r="F43" s="143"/>
      <c r="G43" s="144"/>
      <c r="H43" s="144"/>
      <c r="I43" s="145"/>
    </row>
    <row r="44" spans="1:53" x14ac:dyDescent="0.2">
      <c r="F44" s="143"/>
      <c r="G44" s="144"/>
      <c r="H44" s="144"/>
      <c r="I44" s="145"/>
    </row>
    <row r="45" spans="1:53" x14ac:dyDescent="0.2">
      <c r="F45" s="143"/>
      <c r="G45" s="144"/>
      <c r="H45" s="144"/>
      <c r="I45" s="145"/>
    </row>
    <row r="46" spans="1:53" x14ac:dyDescent="0.2">
      <c r="F46" s="143"/>
      <c r="G46" s="144"/>
      <c r="H46" s="144"/>
      <c r="I46" s="145"/>
    </row>
    <row r="47" spans="1:53" x14ac:dyDescent="0.2">
      <c r="F47" s="143"/>
      <c r="G47" s="144"/>
      <c r="H47" s="144"/>
      <c r="I47" s="145"/>
    </row>
    <row r="48" spans="1:53" x14ac:dyDescent="0.2">
      <c r="F48" s="143"/>
      <c r="G48" s="144"/>
      <c r="H48" s="144"/>
      <c r="I48" s="145"/>
    </row>
    <row r="49" spans="6:9" x14ac:dyDescent="0.2">
      <c r="F49" s="143"/>
      <c r="G49" s="144"/>
      <c r="H49" s="144"/>
      <c r="I49" s="145"/>
    </row>
    <row r="50" spans="6:9" x14ac:dyDescent="0.2">
      <c r="F50" s="143"/>
      <c r="G50" s="144"/>
      <c r="H50" s="144"/>
      <c r="I50" s="145"/>
    </row>
    <row r="51" spans="6:9" x14ac:dyDescent="0.2">
      <c r="F51" s="143"/>
      <c r="G51" s="144"/>
      <c r="H51" s="144"/>
      <c r="I51" s="145"/>
    </row>
    <row r="52" spans="6:9" x14ac:dyDescent="0.2">
      <c r="F52" s="143"/>
      <c r="G52" s="144"/>
      <c r="H52" s="144"/>
      <c r="I52" s="145"/>
    </row>
    <row r="53" spans="6:9" x14ac:dyDescent="0.2">
      <c r="F53" s="143"/>
      <c r="G53" s="144"/>
      <c r="H53" s="144"/>
      <c r="I53" s="145"/>
    </row>
    <row r="54" spans="6:9" x14ac:dyDescent="0.2">
      <c r="F54" s="143"/>
      <c r="G54" s="144"/>
      <c r="H54" s="144"/>
      <c r="I54" s="145"/>
    </row>
    <row r="55" spans="6:9" x14ac:dyDescent="0.2">
      <c r="F55" s="143"/>
      <c r="G55" s="144"/>
      <c r="H55" s="144"/>
      <c r="I55" s="145"/>
    </row>
    <row r="56" spans="6:9" x14ac:dyDescent="0.2">
      <c r="F56" s="143"/>
      <c r="G56" s="144"/>
      <c r="H56" s="144"/>
      <c r="I56" s="145"/>
    </row>
    <row r="57" spans="6:9" x14ac:dyDescent="0.2">
      <c r="F57" s="143"/>
      <c r="G57" s="144"/>
      <c r="H57" s="144"/>
      <c r="I57" s="145"/>
    </row>
    <row r="58" spans="6:9" x14ac:dyDescent="0.2">
      <c r="F58" s="143"/>
      <c r="G58" s="144"/>
      <c r="H58" s="144"/>
      <c r="I58" s="145"/>
    </row>
    <row r="59" spans="6:9" x14ac:dyDescent="0.2">
      <c r="F59" s="143"/>
      <c r="G59" s="144"/>
      <c r="H59" s="144"/>
      <c r="I59" s="145"/>
    </row>
    <row r="60" spans="6:9" x14ac:dyDescent="0.2">
      <c r="F60" s="143"/>
      <c r="G60" s="144"/>
      <c r="H60" s="144"/>
      <c r="I60" s="145"/>
    </row>
    <row r="61" spans="6:9" x14ac:dyDescent="0.2">
      <c r="F61" s="143"/>
      <c r="G61" s="144"/>
      <c r="H61" s="144"/>
      <c r="I61" s="145"/>
    </row>
    <row r="62" spans="6:9" x14ac:dyDescent="0.2">
      <c r="F62" s="143"/>
      <c r="G62" s="144"/>
      <c r="H62" s="144"/>
      <c r="I62" s="145"/>
    </row>
    <row r="63" spans="6:9" x14ac:dyDescent="0.2">
      <c r="F63" s="143"/>
      <c r="G63" s="144"/>
      <c r="H63" s="144"/>
      <c r="I63" s="145"/>
    </row>
    <row r="64" spans="6:9" x14ac:dyDescent="0.2">
      <c r="F64" s="143"/>
      <c r="G64" s="144"/>
      <c r="H64" s="144"/>
      <c r="I64" s="145"/>
    </row>
    <row r="65" spans="6:9" x14ac:dyDescent="0.2">
      <c r="F65" s="143"/>
      <c r="G65" s="144"/>
      <c r="H65" s="144"/>
      <c r="I65" s="145"/>
    </row>
    <row r="66" spans="6:9" x14ac:dyDescent="0.2">
      <c r="F66" s="143"/>
      <c r="G66" s="144"/>
      <c r="H66" s="144"/>
      <c r="I66" s="145"/>
    </row>
    <row r="67" spans="6:9" x14ac:dyDescent="0.2">
      <c r="F67" s="143"/>
      <c r="G67" s="144"/>
      <c r="H67" s="144"/>
      <c r="I67" s="145"/>
    </row>
    <row r="68" spans="6:9" x14ac:dyDescent="0.2">
      <c r="F68" s="143"/>
      <c r="G68" s="144"/>
      <c r="H68" s="144"/>
      <c r="I68" s="145"/>
    </row>
    <row r="69" spans="6:9" x14ac:dyDescent="0.2">
      <c r="F69" s="143"/>
      <c r="G69" s="144"/>
      <c r="H69" s="144"/>
      <c r="I69" s="145"/>
    </row>
    <row r="70" spans="6:9" x14ac:dyDescent="0.2">
      <c r="F70" s="143"/>
      <c r="G70" s="144"/>
      <c r="H70" s="144"/>
      <c r="I70" s="145"/>
    </row>
    <row r="71" spans="6:9" x14ac:dyDescent="0.2">
      <c r="F71" s="143"/>
      <c r="G71" s="144"/>
      <c r="H71" s="144"/>
      <c r="I71" s="145"/>
    </row>
    <row r="72" spans="6:9" x14ac:dyDescent="0.2">
      <c r="F72" s="143"/>
      <c r="G72" s="144"/>
      <c r="H72" s="144"/>
      <c r="I72" s="145"/>
    </row>
    <row r="73" spans="6:9" x14ac:dyDescent="0.2">
      <c r="F73" s="143"/>
      <c r="G73" s="144"/>
      <c r="H73" s="144"/>
      <c r="I73" s="145"/>
    </row>
    <row r="74" spans="6:9" x14ac:dyDescent="0.2">
      <c r="F74" s="143"/>
      <c r="G74" s="144"/>
      <c r="H74" s="144"/>
      <c r="I74" s="145"/>
    </row>
    <row r="75" spans="6:9" x14ac:dyDescent="0.2">
      <c r="F75" s="143"/>
      <c r="G75" s="144"/>
      <c r="H75" s="144"/>
      <c r="I75" s="145"/>
    </row>
    <row r="76" spans="6:9" x14ac:dyDescent="0.2">
      <c r="F76" s="143"/>
      <c r="G76" s="144"/>
      <c r="H76" s="144"/>
      <c r="I76" s="145"/>
    </row>
    <row r="77" spans="6:9" x14ac:dyDescent="0.2">
      <c r="F77" s="143"/>
      <c r="G77" s="144"/>
      <c r="H77" s="144"/>
      <c r="I77" s="145"/>
    </row>
    <row r="78" spans="6:9" x14ac:dyDescent="0.2">
      <c r="F78" s="143"/>
      <c r="G78" s="144"/>
      <c r="H78" s="144"/>
      <c r="I78" s="145"/>
    </row>
    <row r="79" spans="6:9" x14ac:dyDescent="0.2">
      <c r="F79" s="143"/>
      <c r="G79" s="144"/>
      <c r="H79" s="144"/>
      <c r="I79" s="145"/>
    </row>
    <row r="80" spans="6:9" x14ac:dyDescent="0.2">
      <c r="F80" s="143"/>
      <c r="G80" s="144"/>
      <c r="H80" s="144"/>
      <c r="I80" s="145"/>
    </row>
    <row r="81" spans="6:9" x14ac:dyDescent="0.2">
      <c r="F81" s="143"/>
      <c r="G81" s="144"/>
      <c r="H81" s="144"/>
      <c r="I81" s="145"/>
    </row>
    <row r="82" spans="6:9" x14ac:dyDescent="0.2">
      <c r="F82" s="143"/>
      <c r="G82" s="144"/>
      <c r="H82" s="144"/>
      <c r="I82" s="145"/>
    </row>
    <row r="83" spans="6:9" x14ac:dyDescent="0.2">
      <c r="F83" s="143"/>
      <c r="G83" s="144"/>
      <c r="H83" s="144"/>
      <c r="I83" s="145"/>
    </row>
    <row r="84" spans="6:9" x14ac:dyDescent="0.2">
      <c r="F84" s="143"/>
      <c r="G84" s="144"/>
      <c r="H84" s="144"/>
      <c r="I84" s="145"/>
    </row>
    <row r="85" spans="6:9" x14ac:dyDescent="0.2">
      <c r="F85" s="143"/>
      <c r="G85" s="144"/>
      <c r="H85" s="144"/>
      <c r="I85" s="145"/>
    </row>
    <row r="86" spans="6:9" x14ac:dyDescent="0.2">
      <c r="F86" s="143"/>
      <c r="G86" s="144"/>
      <c r="H86" s="144"/>
      <c r="I86" s="145"/>
    </row>
  </sheetData>
  <mergeCells count="4">
    <mergeCell ref="A1:B1"/>
    <mergeCell ref="A2:B2"/>
    <mergeCell ref="G2:I2"/>
    <mergeCell ref="H35:I35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CZ176"/>
  <sheetViews>
    <sheetView showGridLines="0" showZeros="0" tabSelected="1" workbookViewId="0">
      <selection activeCell="K16" sqref="K16"/>
    </sheetView>
  </sheetViews>
  <sheetFormatPr defaultRowHeight="12.75" x14ac:dyDescent="0.2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83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 x14ac:dyDescent="0.25">
      <c r="A1" s="228" t="s">
        <v>65</v>
      </c>
      <c r="B1" s="228"/>
      <c r="C1" s="228"/>
      <c r="D1" s="228"/>
      <c r="E1" s="228"/>
      <c r="F1" s="228"/>
      <c r="G1" s="228"/>
    </row>
    <row r="2" spans="1:104" ht="14.25" customHeight="1" thickBot="1" x14ac:dyDescent="0.25">
      <c r="A2" s="147"/>
      <c r="B2" s="148"/>
      <c r="C2" s="149"/>
      <c r="D2" s="149"/>
      <c r="E2" s="150"/>
      <c r="F2" s="149"/>
      <c r="G2" s="149"/>
    </row>
    <row r="3" spans="1:104" ht="13.5" thickTop="1" x14ac:dyDescent="0.2">
      <c r="A3" s="219" t="s">
        <v>49</v>
      </c>
      <c r="B3" s="220"/>
      <c r="C3" s="97" t="str">
        <f>CONCATENATE(cislostavby," ",nazevstavby)</f>
        <v>20310 Zateplení a oprava fasády Domov mládeže SOŠ Luh.</v>
      </c>
      <c r="D3" s="151"/>
      <c r="E3" s="152" t="s">
        <v>66</v>
      </c>
      <c r="F3" s="153" t="str">
        <f>Rekapitulace!H1</f>
        <v>20310</v>
      </c>
      <c r="G3" s="154"/>
    </row>
    <row r="4" spans="1:104" ht="13.5" thickBot="1" x14ac:dyDescent="0.25">
      <c r="A4" s="229" t="s">
        <v>51</v>
      </c>
      <c r="B4" s="222"/>
      <c r="C4" s="103" t="str">
        <f>CONCATENATE(cisloobjektu," ",nazevobjektu)</f>
        <v>001 Zateplení a oprava fasády Domov mládeže</v>
      </c>
      <c r="D4" s="155"/>
      <c r="E4" s="230" t="str">
        <f>Rekapitulace!G2</f>
        <v>Zateplení a oprava fasády Domov mládeže SOŠ Luh.</v>
      </c>
      <c r="F4" s="231"/>
      <c r="G4" s="232"/>
    </row>
    <row r="5" spans="1:104" ht="13.5" thickTop="1" x14ac:dyDescent="0.2">
      <c r="A5" s="156"/>
      <c r="B5" s="147"/>
      <c r="C5" s="147"/>
      <c r="D5" s="147"/>
      <c r="E5" s="157"/>
      <c r="F5" s="147"/>
      <c r="G5" s="158"/>
    </row>
    <row r="6" spans="1:104" x14ac:dyDescent="0.2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04" x14ac:dyDescent="0.2">
      <c r="A7" s="163" t="s">
        <v>74</v>
      </c>
      <c r="B7" s="164" t="s">
        <v>81</v>
      </c>
      <c r="C7" s="165" t="s">
        <v>82</v>
      </c>
      <c r="D7" s="166"/>
      <c r="E7" s="167"/>
      <c r="F7" s="167"/>
      <c r="G7" s="168"/>
      <c r="H7" s="169"/>
      <c r="I7" s="169"/>
      <c r="O7" s="170">
        <v>1</v>
      </c>
    </row>
    <row r="8" spans="1:104" ht="22.5" x14ac:dyDescent="0.2">
      <c r="A8" s="171">
        <v>1</v>
      </c>
      <c r="B8" s="195" t="s">
        <v>83</v>
      </c>
      <c r="C8" s="196" t="s">
        <v>84</v>
      </c>
      <c r="D8" s="197" t="s">
        <v>85</v>
      </c>
      <c r="E8" s="198">
        <v>106.6</v>
      </c>
      <c r="F8" s="193"/>
      <c r="G8" s="172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3">
        <v>1</v>
      </c>
      <c r="CB8" s="173">
        <v>1</v>
      </c>
      <c r="CZ8" s="146">
        <v>3.6700000000000001E-3</v>
      </c>
    </row>
    <row r="9" spans="1:104" x14ac:dyDescent="0.2">
      <c r="A9" s="174"/>
      <c r="B9" s="199" t="s">
        <v>76</v>
      </c>
      <c r="C9" s="200" t="str">
        <f>CONCATENATE(B7," ",C7)</f>
        <v>61 Upravy povrchů vnitřní</v>
      </c>
      <c r="D9" s="201"/>
      <c r="E9" s="202"/>
      <c r="F9" s="178"/>
      <c r="G9" s="179">
        <f>SUM(G7:G8)</f>
        <v>0</v>
      </c>
      <c r="O9" s="170">
        <v>4</v>
      </c>
      <c r="BA9" s="180">
        <f>SUM(BA7:BA8)</f>
        <v>0</v>
      </c>
      <c r="BB9" s="180">
        <f>SUM(BB7:BB8)</f>
        <v>0</v>
      </c>
      <c r="BC9" s="180">
        <f>SUM(BC7:BC8)</f>
        <v>0</v>
      </c>
      <c r="BD9" s="180">
        <f>SUM(BD7:BD8)</f>
        <v>0</v>
      </c>
      <c r="BE9" s="180">
        <f>SUM(BE7:BE8)</f>
        <v>0</v>
      </c>
    </row>
    <row r="10" spans="1:104" x14ac:dyDescent="0.2">
      <c r="A10" s="163" t="s">
        <v>74</v>
      </c>
      <c r="B10" s="203" t="s">
        <v>86</v>
      </c>
      <c r="C10" s="204" t="s">
        <v>87</v>
      </c>
      <c r="D10" s="205"/>
      <c r="E10" s="206"/>
      <c r="F10" s="167"/>
      <c r="G10" s="168"/>
      <c r="H10" s="169"/>
      <c r="I10" s="169"/>
      <c r="O10" s="170">
        <v>1</v>
      </c>
    </row>
    <row r="11" spans="1:104" ht="22.5" x14ac:dyDescent="0.2">
      <c r="A11" s="171">
        <v>2</v>
      </c>
      <c r="B11" s="195" t="s">
        <v>88</v>
      </c>
      <c r="C11" s="196" t="s">
        <v>89</v>
      </c>
      <c r="D11" s="197" t="s">
        <v>85</v>
      </c>
      <c r="E11" s="198">
        <v>185.2</v>
      </c>
      <c r="F11" s="193"/>
      <c r="G11" s="172">
        <f t="shared" ref="G11:G23" si="0">E11*F11</f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 t="shared" ref="BA11:BA23" si="1">IF(AZ11=1,G11,0)</f>
        <v>0</v>
      </c>
      <c r="BB11" s="146">
        <f t="shared" ref="BB11:BB23" si="2">IF(AZ11=2,G11,0)</f>
        <v>0</v>
      </c>
      <c r="BC11" s="146">
        <f t="shared" ref="BC11:BC23" si="3">IF(AZ11=3,G11,0)</f>
        <v>0</v>
      </c>
      <c r="BD11" s="146">
        <f t="shared" ref="BD11:BD23" si="4">IF(AZ11=4,G11,0)</f>
        <v>0</v>
      </c>
      <c r="BE11" s="146">
        <f t="shared" ref="BE11:BE23" si="5">IF(AZ11=5,G11,0)</f>
        <v>0</v>
      </c>
      <c r="CA11" s="173">
        <v>1</v>
      </c>
      <c r="CB11" s="173">
        <v>1</v>
      </c>
      <c r="CZ11" s="146">
        <v>5.7999999999999996E-3</v>
      </c>
    </row>
    <row r="12" spans="1:104" x14ac:dyDescent="0.2">
      <c r="A12" s="171">
        <v>3</v>
      </c>
      <c r="B12" s="195" t="s">
        <v>90</v>
      </c>
      <c r="C12" s="196" t="s">
        <v>91</v>
      </c>
      <c r="D12" s="197" t="s">
        <v>92</v>
      </c>
      <c r="E12" s="198">
        <v>71.400000000000006</v>
      </c>
      <c r="F12" s="193"/>
      <c r="G12" s="172">
        <f t="shared" si="0"/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 t="shared" si="1"/>
        <v>0</v>
      </c>
      <c r="BB12" s="146">
        <f t="shared" si="2"/>
        <v>0</v>
      </c>
      <c r="BC12" s="146">
        <f t="shared" si="3"/>
        <v>0</v>
      </c>
      <c r="BD12" s="146">
        <f t="shared" si="4"/>
        <v>0</v>
      </c>
      <c r="BE12" s="146">
        <f t="shared" si="5"/>
        <v>0</v>
      </c>
      <c r="CA12" s="173">
        <v>1</v>
      </c>
      <c r="CB12" s="173">
        <v>1</v>
      </c>
      <c r="CZ12" s="146">
        <v>1.2E-4</v>
      </c>
    </row>
    <row r="13" spans="1:104" x14ac:dyDescent="0.2">
      <c r="A13" s="171">
        <v>4</v>
      </c>
      <c r="B13" s="195" t="s">
        <v>93</v>
      </c>
      <c r="C13" s="196" t="s">
        <v>94</v>
      </c>
      <c r="D13" s="197" t="s">
        <v>85</v>
      </c>
      <c r="E13" s="198">
        <v>97.6</v>
      </c>
      <c r="F13" s="193"/>
      <c r="G13" s="172">
        <f t="shared" si="0"/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 t="shared" si="1"/>
        <v>0</v>
      </c>
      <c r="BB13" s="146">
        <f t="shared" si="2"/>
        <v>0</v>
      </c>
      <c r="BC13" s="146">
        <f t="shared" si="3"/>
        <v>0</v>
      </c>
      <c r="BD13" s="146">
        <f t="shared" si="4"/>
        <v>0</v>
      </c>
      <c r="BE13" s="146">
        <f t="shared" si="5"/>
        <v>0</v>
      </c>
      <c r="CA13" s="173">
        <v>1</v>
      </c>
      <c r="CB13" s="173">
        <v>1</v>
      </c>
      <c r="CZ13" s="146">
        <v>4.0000000000000003E-5</v>
      </c>
    </row>
    <row r="14" spans="1:104" ht="22.5" x14ac:dyDescent="0.2">
      <c r="A14" s="171">
        <v>5</v>
      </c>
      <c r="B14" s="195" t="s">
        <v>95</v>
      </c>
      <c r="C14" s="196" t="s">
        <v>96</v>
      </c>
      <c r="D14" s="197" t="s">
        <v>85</v>
      </c>
      <c r="E14" s="198">
        <v>25.6</v>
      </c>
      <c r="F14" s="193"/>
      <c r="G14" s="172">
        <f t="shared" si="0"/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 t="shared" si="1"/>
        <v>0</v>
      </c>
      <c r="BB14" s="146">
        <f t="shared" si="2"/>
        <v>0</v>
      </c>
      <c r="BC14" s="146">
        <f t="shared" si="3"/>
        <v>0</v>
      </c>
      <c r="BD14" s="146">
        <f t="shared" si="4"/>
        <v>0</v>
      </c>
      <c r="BE14" s="146">
        <f t="shared" si="5"/>
        <v>0</v>
      </c>
      <c r="CA14" s="173">
        <v>1</v>
      </c>
      <c r="CB14" s="173">
        <v>1</v>
      </c>
      <c r="CZ14" s="146">
        <v>1.7850000000000001E-2</v>
      </c>
    </row>
    <row r="15" spans="1:104" ht="22.5" x14ac:dyDescent="0.2">
      <c r="A15" s="171">
        <v>6</v>
      </c>
      <c r="B15" s="195" t="s">
        <v>97</v>
      </c>
      <c r="C15" s="196" t="s">
        <v>98</v>
      </c>
      <c r="D15" s="197" t="s">
        <v>85</v>
      </c>
      <c r="E15" s="198">
        <v>28.4</v>
      </c>
      <c r="F15" s="193"/>
      <c r="G15" s="172">
        <f t="shared" si="0"/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 t="shared" si="1"/>
        <v>0</v>
      </c>
      <c r="BB15" s="146">
        <f t="shared" si="2"/>
        <v>0</v>
      </c>
      <c r="BC15" s="146">
        <f t="shared" si="3"/>
        <v>0</v>
      </c>
      <c r="BD15" s="146">
        <f t="shared" si="4"/>
        <v>0</v>
      </c>
      <c r="BE15" s="146">
        <f t="shared" si="5"/>
        <v>0</v>
      </c>
      <c r="CA15" s="173">
        <v>1</v>
      </c>
      <c r="CB15" s="173">
        <v>1</v>
      </c>
      <c r="CZ15" s="146">
        <v>1.272E-2</v>
      </c>
    </row>
    <row r="16" spans="1:104" ht="22.5" x14ac:dyDescent="0.2">
      <c r="A16" s="171">
        <v>7</v>
      </c>
      <c r="B16" s="195" t="s">
        <v>99</v>
      </c>
      <c r="C16" s="196" t="s">
        <v>100</v>
      </c>
      <c r="D16" s="197" t="s">
        <v>85</v>
      </c>
      <c r="E16" s="198">
        <v>610.4</v>
      </c>
      <c r="F16" s="193"/>
      <c r="G16" s="172">
        <f t="shared" si="0"/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 t="shared" si="1"/>
        <v>0</v>
      </c>
      <c r="BB16" s="146">
        <f t="shared" si="2"/>
        <v>0</v>
      </c>
      <c r="BC16" s="146">
        <f t="shared" si="3"/>
        <v>0</v>
      </c>
      <c r="BD16" s="146">
        <f t="shared" si="4"/>
        <v>0</v>
      </c>
      <c r="BE16" s="146">
        <f t="shared" si="5"/>
        <v>0</v>
      </c>
      <c r="CA16" s="173">
        <v>1</v>
      </c>
      <c r="CB16" s="173">
        <v>1</v>
      </c>
      <c r="CZ16" s="146">
        <v>1.423E-2</v>
      </c>
    </row>
    <row r="17" spans="1:104" x14ac:dyDescent="0.2">
      <c r="A17" s="171">
        <v>8</v>
      </c>
      <c r="B17" s="195" t="s">
        <v>101</v>
      </c>
      <c r="C17" s="196" t="s">
        <v>102</v>
      </c>
      <c r="D17" s="197" t="s">
        <v>85</v>
      </c>
      <c r="E17" s="198">
        <v>875.2</v>
      </c>
      <c r="F17" s="193"/>
      <c r="G17" s="172">
        <f t="shared" si="0"/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 t="shared" si="1"/>
        <v>0</v>
      </c>
      <c r="BB17" s="146">
        <f t="shared" si="2"/>
        <v>0</v>
      </c>
      <c r="BC17" s="146">
        <f t="shared" si="3"/>
        <v>0</v>
      </c>
      <c r="BD17" s="146">
        <f t="shared" si="4"/>
        <v>0</v>
      </c>
      <c r="BE17" s="146">
        <f t="shared" si="5"/>
        <v>0</v>
      </c>
      <c r="CA17" s="173">
        <v>1</v>
      </c>
      <c r="CB17" s="173">
        <v>1</v>
      </c>
      <c r="CZ17" s="146">
        <v>3.5E-4</v>
      </c>
    </row>
    <row r="18" spans="1:104" x14ac:dyDescent="0.2">
      <c r="A18" s="171">
        <v>9</v>
      </c>
      <c r="B18" s="195" t="s">
        <v>103</v>
      </c>
      <c r="C18" s="196" t="s">
        <v>104</v>
      </c>
      <c r="D18" s="197" t="s">
        <v>92</v>
      </c>
      <c r="E18" s="198">
        <v>65.599999999999994</v>
      </c>
      <c r="F18" s="193"/>
      <c r="G18" s="172">
        <f t="shared" si="0"/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 t="shared" si="1"/>
        <v>0</v>
      </c>
      <c r="BB18" s="146">
        <f t="shared" si="2"/>
        <v>0</v>
      </c>
      <c r="BC18" s="146">
        <f t="shared" si="3"/>
        <v>0</v>
      </c>
      <c r="BD18" s="146">
        <f t="shared" si="4"/>
        <v>0</v>
      </c>
      <c r="BE18" s="146">
        <f t="shared" si="5"/>
        <v>0</v>
      </c>
      <c r="CA18" s="173">
        <v>1</v>
      </c>
      <c r="CB18" s="173">
        <v>1</v>
      </c>
      <c r="CZ18" s="146">
        <v>3.0000000000000001E-5</v>
      </c>
    </row>
    <row r="19" spans="1:104" ht="22.5" x14ac:dyDescent="0.2">
      <c r="A19" s="171">
        <v>10</v>
      </c>
      <c r="B19" s="195" t="s">
        <v>105</v>
      </c>
      <c r="C19" s="196" t="s">
        <v>106</v>
      </c>
      <c r="D19" s="197" t="s">
        <v>85</v>
      </c>
      <c r="E19" s="198">
        <v>106.6</v>
      </c>
      <c r="F19" s="193"/>
      <c r="G19" s="172">
        <f t="shared" si="0"/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 t="shared" si="1"/>
        <v>0</v>
      </c>
      <c r="BB19" s="146">
        <f t="shared" si="2"/>
        <v>0</v>
      </c>
      <c r="BC19" s="146">
        <f t="shared" si="3"/>
        <v>0</v>
      </c>
      <c r="BD19" s="146">
        <f t="shared" si="4"/>
        <v>0</v>
      </c>
      <c r="BE19" s="146">
        <f t="shared" si="5"/>
        <v>0</v>
      </c>
      <c r="CA19" s="173">
        <v>1</v>
      </c>
      <c r="CB19" s="173">
        <v>1</v>
      </c>
      <c r="CZ19" s="146">
        <v>5.4809999999999998E-2</v>
      </c>
    </row>
    <row r="20" spans="1:104" x14ac:dyDescent="0.2">
      <c r="A20" s="171">
        <v>11</v>
      </c>
      <c r="B20" s="195" t="s">
        <v>107</v>
      </c>
      <c r="C20" s="196" t="s">
        <v>108</v>
      </c>
      <c r="D20" s="197" t="s">
        <v>85</v>
      </c>
      <c r="E20" s="198">
        <v>875.2</v>
      </c>
      <c r="F20" s="193"/>
      <c r="G20" s="172">
        <f t="shared" si="0"/>
        <v>0</v>
      </c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 t="shared" si="1"/>
        <v>0</v>
      </c>
      <c r="BB20" s="146">
        <f t="shared" si="2"/>
        <v>0</v>
      </c>
      <c r="BC20" s="146">
        <f t="shared" si="3"/>
        <v>0</v>
      </c>
      <c r="BD20" s="146">
        <f t="shared" si="4"/>
        <v>0</v>
      </c>
      <c r="BE20" s="146">
        <f t="shared" si="5"/>
        <v>0</v>
      </c>
      <c r="CA20" s="173">
        <v>1</v>
      </c>
      <c r="CB20" s="173">
        <v>1</v>
      </c>
      <c r="CZ20" s="146">
        <v>1E-4</v>
      </c>
    </row>
    <row r="21" spans="1:104" x14ac:dyDescent="0.2">
      <c r="A21" s="171">
        <v>12</v>
      </c>
      <c r="B21" s="195" t="s">
        <v>109</v>
      </c>
      <c r="C21" s="196" t="s">
        <v>110</v>
      </c>
      <c r="D21" s="197" t="s">
        <v>92</v>
      </c>
      <c r="E21" s="198">
        <v>157.6</v>
      </c>
      <c r="F21" s="193"/>
      <c r="G21" s="172">
        <f t="shared" si="0"/>
        <v>0</v>
      </c>
      <c r="O21" s="170">
        <v>2</v>
      </c>
      <c r="AA21" s="146">
        <v>12</v>
      </c>
      <c r="AB21" s="146">
        <v>0</v>
      </c>
      <c r="AC21" s="146">
        <v>1</v>
      </c>
      <c r="AZ21" s="146">
        <v>1</v>
      </c>
      <c r="BA21" s="146">
        <f t="shared" si="1"/>
        <v>0</v>
      </c>
      <c r="BB21" s="146">
        <f t="shared" si="2"/>
        <v>0</v>
      </c>
      <c r="BC21" s="146">
        <f t="shared" si="3"/>
        <v>0</v>
      </c>
      <c r="BD21" s="146">
        <f t="shared" si="4"/>
        <v>0</v>
      </c>
      <c r="BE21" s="146">
        <f t="shared" si="5"/>
        <v>0</v>
      </c>
      <c r="CA21" s="173">
        <v>12</v>
      </c>
      <c r="CB21" s="173">
        <v>0</v>
      </c>
      <c r="CZ21" s="146">
        <v>0</v>
      </c>
    </row>
    <row r="22" spans="1:104" x14ac:dyDescent="0.2">
      <c r="A22" s="171">
        <v>13</v>
      </c>
      <c r="B22" s="195" t="s">
        <v>109</v>
      </c>
      <c r="C22" s="196" t="s">
        <v>111</v>
      </c>
      <c r="D22" s="197" t="s">
        <v>75</v>
      </c>
      <c r="E22" s="198">
        <v>12</v>
      </c>
      <c r="F22" s="193"/>
      <c r="G22" s="172">
        <f t="shared" si="0"/>
        <v>0</v>
      </c>
      <c r="O22" s="170">
        <v>2</v>
      </c>
      <c r="AA22" s="146">
        <v>12</v>
      </c>
      <c r="AB22" s="146">
        <v>0</v>
      </c>
      <c r="AC22" s="146">
        <v>72</v>
      </c>
      <c r="AZ22" s="146">
        <v>1</v>
      </c>
      <c r="BA22" s="146">
        <f t="shared" si="1"/>
        <v>0</v>
      </c>
      <c r="BB22" s="146">
        <f t="shared" si="2"/>
        <v>0</v>
      </c>
      <c r="BC22" s="146">
        <f t="shared" si="3"/>
        <v>0</v>
      </c>
      <c r="BD22" s="146">
        <f t="shared" si="4"/>
        <v>0</v>
      </c>
      <c r="BE22" s="146">
        <f t="shared" si="5"/>
        <v>0</v>
      </c>
      <c r="CA22" s="173">
        <v>12</v>
      </c>
      <c r="CB22" s="173">
        <v>0</v>
      </c>
      <c r="CZ22" s="146">
        <v>0</v>
      </c>
    </row>
    <row r="23" spans="1:104" x14ac:dyDescent="0.2">
      <c r="A23" s="171">
        <v>14</v>
      </c>
      <c r="B23" s="195" t="s">
        <v>112</v>
      </c>
      <c r="C23" s="196" t="s">
        <v>113</v>
      </c>
      <c r="D23" s="197" t="s">
        <v>92</v>
      </c>
      <c r="E23" s="198">
        <v>9</v>
      </c>
      <c r="F23" s="193"/>
      <c r="G23" s="172">
        <f t="shared" si="0"/>
        <v>0</v>
      </c>
      <c r="O23" s="170">
        <v>2</v>
      </c>
      <c r="AA23" s="146">
        <v>3</v>
      </c>
      <c r="AB23" s="146">
        <v>1</v>
      </c>
      <c r="AC23" s="146" t="s">
        <v>112</v>
      </c>
      <c r="AZ23" s="146">
        <v>1</v>
      </c>
      <c r="BA23" s="146">
        <f t="shared" si="1"/>
        <v>0</v>
      </c>
      <c r="BB23" s="146">
        <f t="shared" si="2"/>
        <v>0</v>
      </c>
      <c r="BC23" s="146">
        <f t="shared" si="3"/>
        <v>0</v>
      </c>
      <c r="BD23" s="146">
        <f t="shared" si="4"/>
        <v>0</v>
      </c>
      <c r="BE23" s="146">
        <f t="shared" si="5"/>
        <v>0</v>
      </c>
      <c r="CA23" s="173">
        <v>3</v>
      </c>
      <c r="CB23" s="173">
        <v>1</v>
      </c>
      <c r="CZ23" s="146">
        <v>1E-4</v>
      </c>
    </row>
    <row r="24" spans="1:104" x14ac:dyDescent="0.2">
      <c r="A24" s="174"/>
      <c r="B24" s="199" t="s">
        <v>76</v>
      </c>
      <c r="C24" s="200" t="str">
        <f>CONCATENATE(B10," ",C10)</f>
        <v>62 Úpravy povrchů vnější</v>
      </c>
      <c r="D24" s="201"/>
      <c r="E24" s="202"/>
      <c r="F24" s="178"/>
      <c r="G24" s="179">
        <f>SUM(G10:G23)</f>
        <v>0</v>
      </c>
      <c r="O24" s="170">
        <v>4</v>
      </c>
      <c r="BA24" s="180">
        <f>SUM(BA10:BA23)</f>
        <v>0</v>
      </c>
      <c r="BB24" s="180">
        <f>SUM(BB10:BB23)</f>
        <v>0</v>
      </c>
      <c r="BC24" s="180">
        <f>SUM(BC10:BC23)</f>
        <v>0</v>
      </c>
      <c r="BD24" s="180">
        <f>SUM(BD10:BD23)</f>
        <v>0</v>
      </c>
      <c r="BE24" s="180">
        <f>SUM(BE10:BE23)</f>
        <v>0</v>
      </c>
    </row>
    <row r="25" spans="1:104" x14ac:dyDescent="0.2">
      <c r="A25" s="163" t="s">
        <v>74</v>
      </c>
      <c r="B25" s="203" t="s">
        <v>114</v>
      </c>
      <c r="C25" s="204" t="s">
        <v>115</v>
      </c>
      <c r="D25" s="205"/>
      <c r="E25" s="206"/>
      <c r="F25" s="167"/>
      <c r="G25" s="168"/>
      <c r="H25" s="169"/>
      <c r="I25" s="169"/>
      <c r="O25" s="170">
        <v>1</v>
      </c>
    </row>
    <row r="26" spans="1:104" ht="22.5" x14ac:dyDescent="0.2">
      <c r="A26" s="171">
        <v>15</v>
      </c>
      <c r="B26" s="195" t="s">
        <v>116</v>
      </c>
      <c r="C26" s="196" t="s">
        <v>117</v>
      </c>
      <c r="D26" s="197" t="s">
        <v>85</v>
      </c>
      <c r="E26" s="198">
        <v>76.3</v>
      </c>
      <c r="F26" s="193"/>
      <c r="G26" s="172">
        <f>E26*F26</f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3">
        <v>1</v>
      </c>
      <c r="CB26" s="173">
        <v>1</v>
      </c>
      <c r="CZ26" s="146">
        <v>1.7000000000000001E-4</v>
      </c>
    </row>
    <row r="27" spans="1:104" x14ac:dyDescent="0.2">
      <c r="A27" s="171">
        <v>16</v>
      </c>
      <c r="B27" s="195" t="s">
        <v>118</v>
      </c>
      <c r="C27" s="196" t="s">
        <v>119</v>
      </c>
      <c r="D27" s="197" t="s">
        <v>85</v>
      </c>
      <c r="E27" s="198">
        <v>102</v>
      </c>
      <c r="F27" s="193"/>
      <c r="G27" s="172">
        <f>E27*F27</f>
        <v>0</v>
      </c>
      <c r="O27" s="170">
        <v>2</v>
      </c>
      <c r="AA27" s="146">
        <v>12</v>
      </c>
      <c r="AB27" s="146">
        <v>0</v>
      </c>
      <c r="AC27" s="146">
        <v>28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3">
        <v>12</v>
      </c>
      <c r="CB27" s="173">
        <v>0</v>
      </c>
      <c r="CZ27" s="146">
        <v>0.13200000000000001</v>
      </c>
    </row>
    <row r="28" spans="1:104" x14ac:dyDescent="0.2">
      <c r="A28" s="171">
        <v>17</v>
      </c>
      <c r="B28" s="195" t="s">
        <v>109</v>
      </c>
      <c r="C28" s="196" t="s">
        <v>120</v>
      </c>
      <c r="D28" s="197" t="s">
        <v>75</v>
      </c>
      <c r="E28" s="198">
        <v>820</v>
      </c>
      <c r="F28" s="193"/>
      <c r="G28" s="172">
        <f>E28*F28</f>
        <v>0</v>
      </c>
      <c r="O28" s="170">
        <v>2</v>
      </c>
      <c r="AA28" s="146">
        <v>12</v>
      </c>
      <c r="AB28" s="146">
        <v>0</v>
      </c>
      <c r="AC28" s="146">
        <v>75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3">
        <v>12</v>
      </c>
      <c r="CB28" s="173">
        <v>0</v>
      </c>
      <c r="CZ28" s="146">
        <v>0</v>
      </c>
    </row>
    <row r="29" spans="1:104" x14ac:dyDescent="0.2">
      <c r="A29" s="174"/>
      <c r="B29" s="199" t="s">
        <v>76</v>
      </c>
      <c r="C29" s="200" t="str">
        <f>CONCATENATE(B25," ",C25)</f>
        <v>63 Podlahy a podlahové konstrukce</v>
      </c>
      <c r="D29" s="201"/>
      <c r="E29" s="202"/>
      <c r="F29" s="178"/>
      <c r="G29" s="179">
        <f>SUM(G25:G28)</f>
        <v>0</v>
      </c>
      <c r="O29" s="170">
        <v>4</v>
      </c>
      <c r="BA29" s="180">
        <f>SUM(BA25:BA28)</f>
        <v>0</v>
      </c>
      <c r="BB29" s="180">
        <f>SUM(BB25:BB28)</f>
        <v>0</v>
      </c>
      <c r="BC29" s="180">
        <f>SUM(BC25:BC28)</f>
        <v>0</v>
      </c>
      <c r="BD29" s="180">
        <f>SUM(BD25:BD28)</f>
        <v>0</v>
      </c>
      <c r="BE29" s="180">
        <f>SUM(BE25:BE28)</f>
        <v>0</v>
      </c>
    </row>
    <row r="30" spans="1:104" x14ac:dyDescent="0.2">
      <c r="A30" s="163" t="s">
        <v>74</v>
      </c>
      <c r="B30" s="203" t="s">
        <v>121</v>
      </c>
      <c r="C30" s="204" t="s">
        <v>122</v>
      </c>
      <c r="D30" s="205"/>
      <c r="E30" s="206"/>
      <c r="F30" s="167"/>
      <c r="G30" s="168"/>
      <c r="H30" s="169"/>
      <c r="I30" s="169"/>
      <c r="O30" s="170">
        <v>1</v>
      </c>
    </row>
    <row r="31" spans="1:104" x14ac:dyDescent="0.2">
      <c r="A31" s="171">
        <v>18</v>
      </c>
      <c r="B31" s="195" t="s">
        <v>123</v>
      </c>
      <c r="C31" s="196" t="s">
        <v>124</v>
      </c>
      <c r="D31" s="197" t="s">
        <v>85</v>
      </c>
      <c r="E31" s="198">
        <v>655</v>
      </c>
      <c r="F31" s="193"/>
      <c r="G31" s="172">
        <f>E31*F31</f>
        <v>0</v>
      </c>
      <c r="O31" s="170">
        <v>2</v>
      </c>
      <c r="AA31" s="146">
        <v>1</v>
      </c>
      <c r="AB31" s="146">
        <v>1</v>
      </c>
      <c r="AC31" s="146">
        <v>1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3">
        <v>1</v>
      </c>
      <c r="CB31" s="173">
        <v>1</v>
      </c>
      <c r="CZ31" s="146">
        <v>3.338E-2</v>
      </c>
    </row>
    <row r="32" spans="1:104" x14ac:dyDescent="0.2">
      <c r="A32" s="171">
        <v>19</v>
      </c>
      <c r="B32" s="195" t="s">
        <v>125</v>
      </c>
      <c r="C32" s="196" t="s">
        <v>126</v>
      </c>
      <c r="D32" s="197" t="s">
        <v>85</v>
      </c>
      <c r="E32" s="198">
        <v>655</v>
      </c>
      <c r="F32" s="193"/>
      <c r="G32" s="172">
        <f>E32*F32</f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3">
        <v>1</v>
      </c>
      <c r="CB32" s="173">
        <v>1</v>
      </c>
      <c r="CZ32" s="146">
        <v>9.7000000000000005E-4</v>
      </c>
    </row>
    <row r="33" spans="1:104" x14ac:dyDescent="0.2">
      <c r="A33" s="171">
        <v>20</v>
      </c>
      <c r="B33" s="195" t="s">
        <v>127</v>
      </c>
      <c r="C33" s="196" t="s">
        <v>128</v>
      </c>
      <c r="D33" s="197" t="s">
        <v>85</v>
      </c>
      <c r="E33" s="198">
        <v>655</v>
      </c>
      <c r="F33" s="193"/>
      <c r="G33" s="172">
        <f>E33*F33</f>
        <v>0</v>
      </c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3">
        <v>1</v>
      </c>
      <c r="CB33" s="173">
        <v>1</v>
      </c>
      <c r="CZ33" s="146">
        <v>0</v>
      </c>
    </row>
    <row r="34" spans="1:104" x14ac:dyDescent="0.2">
      <c r="A34" s="171">
        <v>21</v>
      </c>
      <c r="B34" s="195" t="s">
        <v>129</v>
      </c>
      <c r="C34" s="196" t="s">
        <v>130</v>
      </c>
      <c r="D34" s="197" t="s">
        <v>85</v>
      </c>
      <c r="E34" s="198">
        <v>48.3</v>
      </c>
      <c r="F34" s="193"/>
      <c r="G34" s="172">
        <f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3">
        <v>1</v>
      </c>
      <c r="CB34" s="173">
        <v>1</v>
      </c>
      <c r="CZ34" s="146">
        <v>5.9199999999999999E-3</v>
      </c>
    </row>
    <row r="35" spans="1:104" x14ac:dyDescent="0.2">
      <c r="A35" s="171">
        <v>22</v>
      </c>
      <c r="B35" s="195" t="s">
        <v>109</v>
      </c>
      <c r="C35" s="196" t="s">
        <v>131</v>
      </c>
      <c r="D35" s="197" t="s">
        <v>132</v>
      </c>
      <c r="E35" s="198">
        <v>96</v>
      </c>
      <c r="F35" s="193"/>
      <c r="G35" s="172">
        <f>E35*F35</f>
        <v>0</v>
      </c>
      <c r="O35" s="170">
        <v>2</v>
      </c>
      <c r="AA35" s="146">
        <v>12</v>
      </c>
      <c r="AB35" s="146">
        <v>0</v>
      </c>
      <c r="AC35" s="146">
        <v>76</v>
      </c>
      <c r="AZ35" s="146">
        <v>1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3">
        <v>12</v>
      </c>
      <c r="CB35" s="173">
        <v>0</v>
      </c>
      <c r="CZ35" s="146">
        <v>0</v>
      </c>
    </row>
    <row r="36" spans="1:104" x14ac:dyDescent="0.2">
      <c r="A36" s="174"/>
      <c r="B36" s="199" t="s">
        <v>76</v>
      </c>
      <c r="C36" s="200" t="str">
        <f>CONCATENATE(B30," ",C30)</f>
        <v>94 Lešení a stavební výtahy</v>
      </c>
      <c r="D36" s="201"/>
      <c r="E36" s="202"/>
      <c r="F36" s="178"/>
      <c r="G36" s="179">
        <f>SUM(G30:G35)</f>
        <v>0</v>
      </c>
      <c r="O36" s="170">
        <v>4</v>
      </c>
      <c r="BA36" s="180">
        <f>SUM(BA30:BA35)</f>
        <v>0</v>
      </c>
      <c r="BB36" s="180">
        <f>SUM(BB30:BB35)</f>
        <v>0</v>
      </c>
      <c r="BC36" s="180">
        <f>SUM(BC30:BC35)</f>
        <v>0</v>
      </c>
      <c r="BD36" s="180">
        <f>SUM(BD30:BD35)</f>
        <v>0</v>
      </c>
      <c r="BE36" s="180">
        <f>SUM(BE30:BE35)</f>
        <v>0</v>
      </c>
    </row>
    <row r="37" spans="1:104" x14ac:dyDescent="0.2">
      <c r="A37" s="163" t="s">
        <v>74</v>
      </c>
      <c r="B37" s="203" t="s">
        <v>133</v>
      </c>
      <c r="C37" s="204" t="s">
        <v>134</v>
      </c>
      <c r="D37" s="205"/>
      <c r="E37" s="206"/>
      <c r="F37" s="167"/>
      <c r="G37" s="168"/>
      <c r="H37" s="169"/>
      <c r="I37" s="169"/>
      <c r="O37" s="170">
        <v>1</v>
      </c>
    </row>
    <row r="38" spans="1:104" x14ac:dyDescent="0.2">
      <c r="A38" s="171">
        <v>23</v>
      </c>
      <c r="B38" s="195" t="s">
        <v>135</v>
      </c>
      <c r="C38" s="196" t="s">
        <v>136</v>
      </c>
      <c r="D38" s="197" t="s">
        <v>85</v>
      </c>
      <c r="E38" s="198">
        <v>123</v>
      </c>
      <c r="F38" s="193"/>
      <c r="G38" s="172">
        <f>E38*F38</f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3">
        <v>1</v>
      </c>
      <c r="CB38" s="173">
        <v>1</v>
      </c>
      <c r="CZ38" s="146">
        <v>2.0500000000000002E-3</v>
      </c>
    </row>
    <row r="39" spans="1:104" x14ac:dyDescent="0.2">
      <c r="A39" s="174"/>
      <c r="B39" s="199" t="s">
        <v>76</v>
      </c>
      <c r="C39" s="200" t="str">
        <f>CONCATENATE(B37," ",C37)</f>
        <v>95 Dokončovací konstrukce na pozemních stavbách</v>
      </c>
      <c r="D39" s="201"/>
      <c r="E39" s="202"/>
      <c r="F39" s="178"/>
      <c r="G39" s="179">
        <f>SUM(G37:G38)</f>
        <v>0</v>
      </c>
      <c r="O39" s="170">
        <v>4</v>
      </c>
      <c r="BA39" s="180">
        <f>SUM(BA37:BA38)</f>
        <v>0</v>
      </c>
      <c r="BB39" s="180">
        <f>SUM(BB37:BB38)</f>
        <v>0</v>
      </c>
      <c r="BC39" s="180">
        <f>SUM(BC37:BC38)</f>
        <v>0</v>
      </c>
      <c r="BD39" s="180">
        <f>SUM(BD37:BD38)</f>
        <v>0</v>
      </c>
      <c r="BE39" s="180">
        <f>SUM(BE37:BE38)</f>
        <v>0</v>
      </c>
    </row>
    <row r="40" spans="1:104" x14ac:dyDescent="0.2">
      <c r="A40" s="163" t="s">
        <v>74</v>
      </c>
      <c r="B40" s="203" t="s">
        <v>137</v>
      </c>
      <c r="C40" s="204" t="s">
        <v>138</v>
      </c>
      <c r="D40" s="205"/>
      <c r="E40" s="206"/>
      <c r="F40" s="167"/>
      <c r="G40" s="168"/>
      <c r="H40" s="169"/>
      <c r="I40" s="169"/>
      <c r="O40" s="170">
        <v>1</v>
      </c>
    </row>
    <row r="41" spans="1:104" ht="22.5" x14ac:dyDescent="0.2">
      <c r="A41" s="171">
        <v>24</v>
      </c>
      <c r="B41" s="195" t="s">
        <v>139</v>
      </c>
      <c r="C41" s="196" t="s">
        <v>140</v>
      </c>
      <c r="D41" s="197" t="s">
        <v>141</v>
      </c>
      <c r="E41" s="198">
        <v>7.63</v>
      </c>
      <c r="F41" s="193"/>
      <c r="G41" s="172">
        <f>E41*F41</f>
        <v>0</v>
      </c>
      <c r="O41" s="170">
        <v>2</v>
      </c>
      <c r="AA41" s="146">
        <v>1</v>
      </c>
      <c r="AB41" s="146">
        <v>1</v>
      </c>
      <c r="AC41" s="146">
        <v>1</v>
      </c>
      <c r="AZ41" s="146">
        <v>1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3">
        <v>1</v>
      </c>
      <c r="CB41" s="173">
        <v>1</v>
      </c>
      <c r="CZ41" s="146">
        <v>0</v>
      </c>
    </row>
    <row r="42" spans="1:104" x14ac:dyDescent="0.2">
      <c r="A42" s="171">
        <v>25</v>
      </c>
      <c r="B42" s="195" t="s">
        <v>142</v>
      </c>
      <c r="C42" s="196" t="s">
        <v>143</v>
      </c>
      <c r="D42" s="197" t="s">
        <v>85</v>
      </c>
      <c r="E42" s="198">
        <v>76.3</v>
      </c>
      <c r="F42" s="193"/>
      <c r="G42" s="172">
        <f>E42*F42</f>
        <v>0</v>
      </c>
      <c r="O42" s="170">
        <v>2</v>
      </c>
      <c r="AA42" s="146">
        <v>1</v>
      </c>
      <c r="AB42" s="146">
        <v>1</v>
      </c>
      <c r="AC42" s="146">
        <v>1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3">
        <v>1</v>
      </c>
      <c r="CB42" s="173">
        <v>1</v>
      </c>
      <c r="CZ42" s="146">
        <v>0</v>
      </c>
    </row>
    <row r="43" spans="1:104" ht="22.5" x14ac:dyDescent="0.2">
      <c r="A43" s="171">
        <v>26</v>
      </c>
      <c r="B43" s="195" t="s">
        <v>144</v>
      </c>
      <c r="C43" s="196" t="s">
        <v>145</v>
      </c>
      <c r="D43" s="197" t="s">
        <v>85</v>
      </c>
      <c r="E43" s="198">
        <v>76.3</v>
      </c>
      <c r="F43" s="193"/>
      <c r="G43" s="172">
        <f>E43*F43</f>
        <v>0</v>
      </c>
      <c r="O43" s="170">
        <v>2</v>
      </c>
      <c r="AA43" s="146">
        <v>1</v>
      </c>
      <c r="AB43" s="146">
        <v>1</v>
      </c>
      <c r="AC43" s="146">
        <v>1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3">
        <v>1</v>
      </c>
      <c r="CB43" s="173">
        <v>1</v>
      </c>
      <c r="CZ43" s="146">
        <v>0</v>
      </c>
    </row>
    <row r="44" spans="1:104" x14ac:dyDescent="0.2">
      <c r="A44" s="174"/>
      <c r="B44" s="199" t="s">
        <v>76</v>
      </c>
      <c r="C44" s="200" t="str">
        <f>CONCATENATE(B40," ",C40)</f>
        <v>96 Bourání konstrukcí</v>
      </c>
      <c r="D44" s="201"/>
      <c r="E44" s="202"/>
      <c r="F44" s="178"/>
      <c r="G44" s="179">
        <f>SUM(G40:G43)</f>
        <v>0</v>
      </c>
      <c r="O44" s="170">
        <v>4</v>
      </c>
      <c r="BA44" s="180">
        <f>SUM(BA40:BA43)</f>
        <v>0</v>
      </c>
      <c r="BB44" s="180">
        <f>SUM(BB40:BB43)</f>
        <v>0</v>
      </c>
      <c r="BC44" s="180">
        <f>SUM(BC40:BC43)</f>
        <v>0</v>
      </c>
      <c r="BD44" s="180">
        <f>SUM(BD40:BD43)</f>
        <v>0</v>
      </c>
      <c r="BE44" s="180">
        <f>SUM(BE40:BE43)</f>
        <v>0</v>
      </c>
    </row>
    <row r="45" spans="1:104" x14ac:dyDescent="0.2">
      <c r="A45" s="163" t="s">
        <v>74</v>
      </c>
      <c r="B45" s="203" t="s">
        <v>146</v>
      </c>
      <c r="C45" s="204" t="s">
        <v>147</v>
      </c>
      <c r="D45" s="205"/>
      <c r="E45" s="206"/>
      <c r="F45" s="167"/>
      <c r="G45" s="168"/>
      <c r="H45" s="169"/>
      <c r="I45" s="169"/>
      <c r="O45" s="170">
        <v>1</v>
      </c>
    </row>
    <row r="46" spans="1:104" x14ac:dyDescent="0.2">
      <c r="A46" s="171">
        <v>27</v>
      </c>
      <c r="B46" s="195" t="s">
        <v>148</v>
      </c>
      <c r="C46" s="196" t="s">
        <v>149</v>
      </c>
      <c r="D46" s="197" t="s">
        <v>85</v>
      </c>
      <c r="E46" s="198">
        <v>159.6</v>
      </c>
      <c r="F46" s="193"/>
      <c r="G46" s="172">
        <f>E46*F46</f>
        <v>0</v>
      </c>
      <c r="O46" s="170">
        <v>2</v>
      </c>
      <c r="AA46" s="146">
        <v>1</v>
      </c>
      <c r="AB46" s="146">
        <v>1</v>
      </c>
      <c r="AC46" s="146">
        <v>1</v>
      </c>
      <c r="AZ46" s="146">
        <v>1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3">
        <v>1</v>
      </c>
      <c r="CB46" s="173">
        <v>1</v>
      </c>
      <c r="CZ46" s="146">
        <v>0</v>
      </c>
    </row>
    <row r="47" spans="1:104" x14ac:dyDescent="0.2">
      <c r="A47" s="174"/>
      <c r="B47" s="199" t="s">
        <v>76</v>
      </c>
      <c r="C47" s="200" t="str">
        <f>CONCATENATE(B45," ",C45)</f>
        <v>97 Prorážení otvorů</v>
      </c>
      <c r="D47" s="201"/>
      <c r="E47" s="202"/>
      <c r="F47" s="178"/>
      <c r="G47" s="179">
        <f>SUM(G45:G46)</f>
        <v>0</v>
      </c>
      <c r="O47" s="170">
        <v>4</v>
      </c>
      <c r="BA47" s="180">
        <f>SUM(BA45:BA46)</f>
        <v>0</v>
      </c>
      <c r="BB47" s="180">
        <f>SUM(BB45:BB46)</f>
        <v>0</v>
      </c>
      <c r="BC47" s="180">
        <f>SUM(BC45:BC46)</f>
        <v>0</v>
      </c>
      <c r="BD47" s="180">
        <f>SUM(BD45:BD46)</f>
        <v>0</v>
      </c>
      <c r="BE47" s="180">
        <f>SUM(BE45:BE46)</f>
        <v>0</v>
      </c>
    </row>
    <row r="48" spans="1:104" x14ac:dyDescent="0.2">
      <c r="A48" s="163" t="s">
        <v>74</v>
      </c>
      <c r="B48" s="203" t="s">
        <v>150</v>
      </c>
      <c r="C48" s="204" t="s">
        <v>151</v>
      </c>
      <c r="D48" s="205"/>
      <c r="E48" s="206"/>
      <c r="F48" s="167"/>
      <c r="G48" s="168"/>
      <c r="H48" s="169"/>
      <c r="I48" s="169"/>
      <c r="O48" s="170">
        <v>1</v>
      </c>
    </row>
    <row r="49" spans="1:104" x14ac:dyDescent="0.2">
      <c r="A49" s="171">
        <v>28</v>
      </c>
      <c r="B49" s="195" t="s">
        <v>152</v>
      </c>
      <c r="C49" s="196" t="s">
        <v>153</v>
      </c>
      <c r="D49" s="197" t="s">
        <v>154</v>
      </c>
      <c r="E49" s="198">
        <v>53.735815000000002</v>
      </c>
      <c r="F49" s="193"/>
      <c r="G49" s="172">
        <f>E49*F49</f>
        <v>0</v>
      </c>
      <c r="O49" s="170">
        <v>2</v>
      </c>
      <c r="AA49" s="146">
        <v>7</v>
      </c>
      <c r="AB49" s="146">
        <v>1</v>
      </c>
      <c r="AC49" s="146">
        <v>2</v>
      </c>
      <c r="AZ49" s="146">
        <v>1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3">
        <v>7</v>
      </c>
      <c r="CB49" s="173">
        <v>1</v>
      </c>
      <c r="CZ49" s="146">
        <v>0</v>
      </c>
    </row>
    <row r="50" spans="1:104" x14ac:dyDescent="0.2">
      <c r="A50" s="174"/>
      <c r="B50" s="199" t="s">
        <v>76</v>
      </c>
      <c r="C50" s="200" t="str">
        <f>CONCATENATE(B48," ",C48)</f>
        <v>99 Staveništní přesun hmot</v>
      </c>
      <c r="D50" s="201"/>
      <c r="E50" s="202"/>
      <c r="F50" s="178"/>
      <c r="G50" s="179">
        <f>SUM(G48:G49)</f>
        <v>0</v>
      </c>
      <c r="O50" s="170">
        <v>4</v>
      </c>
      <c r="BA50" s="180">
        <f>SUM(BA48:BA49)</f>
        <v>0</v>
      </c>
      <c r="BB50" s="180">
        <f>SUM(BB48:BB49)</f>
        <v>0</v>
      </c>
      <c r="BC50" s="180">
        <f>SUM(BC48:BC49)</f>
        <v>0</v>
      </c>
      <c r="BD50" s="180">
        <f>SUM(BD48:BD49)</f>
        <v>0</v>
      </c>
      <c r="BE50" s="180">
        <f>SUM(BE48:BE49)</f>
        <v>0</v>
      </c>
    </row>
    <row r="51" spans="1:104" x14ac:dyDescent="0.2">
      <c r="A51" s="163" t="s">
        <v>74</v>
      </c>
      <c r="B51" s="203" t="s">
        <v>155</v>
      </c>
      <c r="C51" s="204" t="s">
        <v>156</v>
      </c>
      <c r="D51" s="205"/>
      <c r="E51" s="206"/>
      <c r="F51" s="167"/>
      <c r="G51" s="168"/>
      <c r="H51" s="169"/>
      <c r="I51" s="169"/>
      <c r="O51" s="170">
        <v>1</v>
      </c>
    </row>
    <row r="52" spans="1:104" ht="22.5" x14ac:dyDescent="0.2">
      <c r="A52" s="171">
        <v>29</v>
      </c>
      <c r="B52" s="195" t="s">
        <v>157</v>
      </c>
      <c r="C52" s="196" t="s">
        <v>158</v>
      </c>
      <c r="D52" s="197" t="s">
        <v>85</v>
      </c>
      <c r="E52" s="198">
        <v>102</v>
      </c>
      <c r="F52" s="193"/>
      <c r="G52" s="172">
        <f t="shared" ref="G52:G62" si="6">E52*F52</f>
        <v>0</v>
      </c>
      <c r="O52" s="170">
        <v>2</v>
      </c>
      <c r="AA52" s="146">
        <v>1</v>
      </c>
      <c r="AB52" s="146">
        <v>7</v>
      </c>
      <c r="AC52" s="146">
        <v>7</v>
      </c>
      <c r="AZ52" s="146">
        <v>2</v>
      </c>
      <c r="BA52" s="146">
        <f t="shared" ref="BA52:BA62" si="7">IF(AZ52=1,G52,0)</f>
        <v>0</v>
      </c>
      <c r="BB52" s="146">
        <f t="shared" ref="BB52:BB62" si="8">IF(AZ52=2,G52,0)</f>
        <v>0</v>
      </c>
      <c r="BC52" s="146">
        <f t="shared" ref="BC52:BC62" si="9">IF(AZ52=3,G52,0)</f>
        <v>0</v>
      </c>
      <c r="BD52" s="146">
        <f t="shared" ref="BD52:BD62" si="10">IF(AZ52=4,G52,0)</f>
        <v>0</v>
      </c>
      <c r="BE52" s="146">
        <f t="shared" ref="BE52:BE62" si="11">IF(AZ52=5,G52,0)</f>
        <v>0</v>
      </c>
      <c r="CA52" s="173">
        <v>1</v>
      </c>
      <c r="CB52" s="173">
        <v>7</v>
      </c>
      <c r="CZ52" s="146">
        <v>0</v>
      </c>
    </row>
    <row r="53" spans="1:104" ht="22.5" x14ac:dyDescent="0.2">
      <c r="A53" s="171">
        <v>30</v>
      </c>
      <c r="B53" s="195" t="s">
        <v>159</v>
      </c>
      <c r="C53" s="196" t="s">
        <v>160</v>
      </c>
      <c r="D53" s="197" t="s">
        <v>85</v>
      </c>
      <c r="E53" s="198">
        <v>102</v>
      </c>
      <c r="F53" s="193"/>
      <c r="G53" s="172">
        <f t="shared" si="6"/>
        <v>0</v>
      </c>
      <c r="O53" s="170">
        <v>2</v>
      </c>
      <c r="AA53" s="146">
        <v>1</v>
      </c>
      <c r="AB53" s="146">
        <v>7</v>
      </c>
      <c r="AC53" s="146">
        <v>7</v>
      </c>
      <c r="AZ53" s="146">
        <v>2</v>
      </c>
      <c r="BA53" s="146">
        <f t="shared" si="7"/>
        <v>0</v>
      </c>
      <c r="BB53" s="146">
        <f t="shared" si="8"/>
        <v>0</v>
      </c>
      <c r="BC53" s="146">
        <f t="shared" si="9"/>
        <v>0</v>
      </c>
      <c r="BD53" s="146">
        <f t="shared" si="10"/>
        <v>0</v>
      </c>
      <c r="BE53" s="146">
        <f t="shared" si="11"/>
        <v>0</v>
      </c>
      <c r="CA53" s="173">
        <v>1</v>
      </c>
      <c r="CB53" s="173">
        <v>7</v>
      </c>
      <c r="CZ53" s="146">
        <v>0</v>
      </c>
    </row>
    <row r="54" spans="1:104" x14ac:dyDescent="0.2">
      <c r="A54" s="171">
        <v>31</v>
      </c>
      <c r="B54" s="195" t="s">
        <v>161</v>
      </c>
      <c r="C54" s="196" t="s">
        <v>162</v>
      </c>
      <c r="D54" s="197" t="s">
        <v>92</v>
      </c>
      <c r="E54" s="198">
        <v>56</v>
      </c>
      <c r="F54" s="193"/>
      <c r="G54" s="172">
        <f t="shared" si="6"/>
        <v>0</v>
      </c>
      <c r="O54" s="170">
        <v>2</v>
      </c>
      <c r="AA54" s="146">
        <v>1</v>
      </c>
      <c r="AB54" s="146">
        <v>7</v>
      </c>
      <c r="AC54" s="146">
        <v>7</v>
      </c>
      <c r="AZ54" s="146">
        <v>2</v>
      </c>
      <c r="BA54" s="146">
        <f t="shared" si="7"/>
        <v>0</v>
      </c>
      <c r="BB54" s="146">
        <f t="shared" si="8"/>
        <v>0</v>
      </c>
      <c r="BC54" s="146">
        <f t="shared" si="9"/>
        <v>0</v>
      </c>
      <c r="BD54" s="146">
        <f t="shared" si="10"/>
        <v>0</v>
      </c>
      <c r="BE54" s="146">
        <f t="shared" si="11"/>
        <v>0</v>
      </c>
      <c r="CA54" s="173">
        <v>1</v>
      </c>
      <c r="CB54" s="173">
        <v>7</v>
      </c>
      <c r="CZ54" s="146">
        <v>1.58E-3</v>
      </c>
    </row>
    <row r="55" spans="1:104" x14ac:dyDescent="0.2">
      <c r="A55" s="171">
        <v>32</v>
      </c>
      <c r="B55" s="195" t="s">
        <v>163</v>
      </c>
      <c r="C55" s="196" t="s">
        <v>164</v>
      </c>
      <c r="D55" s="197" t="s">
        <v>92</v>
      </c>
      <c r="E55" s="198">
        <v>56</v>
      </c>
      <c r="F55" s="193"/>
      <c r="G55" s="172">
        <f t="shared" si="6"/>
        <v>0</v>
      </c>
      <c r="O55" s="170">
        <v>2</v>
      </c>
      <c r="AA55" s="146">
        <v>1</v>
      </c>
      <c r="AB55" s="146">
        <v>7</v>
      </c>
      <c r="AC55" s="146">
        <v>7</v>
      </c>
      <c r="AZ55" s="146">
        <v>2</v>
      </c>
      <c r="BA55" s="146">
        <f t="shared" si="7"/>
        <v>0</v>
      </c>
      <c r="BB55" s="146">
        <f t="shared" si="8"/>
        <v>0</v>
      </c>
      <c r="BC55" s="146">
        <f t="shared" si="9"/>
        <v>0</v>
      </c>
      <c r="BD55" s="146">
        <f t="shared" si="10"/>
        <v>0</v>
      </c>
      <c r="BE55" s="146">
        <f t="shared" si="11"/>
        <v>0</v>
      </c>
      <c r="CA55" s="173">
        <v>1</v>
      </c>
      <c r="CB55" s="173">
        <v>7</v>
      </c>
      <c r="CZ55" s="146">
        <v>4.4000000000000002E-4</v>
      </c>
    </row>
    <row r="56" spans="1:104" x14ac:dyDescent="0.2">
      <c r="A56" s="171">
        <v>33</v>
      </c>
      <c r="B56" s="195" t="s">
        <v>165</v>
      </c>
      <c r="C56" s="196" t="s">
        <v>166</v>
      </c>
      <c r="D56" s="197" t="s">
        <v>92</v>
      </c>
      <c r="E56" s="198">
        <v>65.2</v>
      </c>
      <c r="F56" s="193"/>
      <c r="G56" s="172">
        <f t="shared" si="6"/>
        <v>0</v>
      </c>
      <c r="O56" s="170">
        <v>2</v>
      </c>
      <c r="AA56" s="146">
        <v>1</v>
      </c>
      <c r="AB56" s="146">
        <v>7</v>
      </c>
      <c r="AC56" s="146">
        <v>7</v>
      </c>
      <c r="AZ56" s="146">
        <v>2</v>
      </c>
      <c r="BA56" s="146">
        <f t="shared" si="7"/>
        <v>0</v>
      </c>
      <c r="BB56" s="146">
        <f t="shared" si="8"/>
        <v>0</v>
      </c>
      <c r="BC56" s="146">
        <f t="shared" si="9"/>
        <v>0</v>
      </c>
      <c r="BD56" s="146">
        <f t="shared" si="10"/>
        <v>0</v>
      </c>
      <c r="BE56" s="146">
        <f t="shared" si="11"/>
        <v>0</v>
      </c>
      <c r="CA56" s="173">
        <v>1</v>
      </c>
      <c r="CB56" s="173">
        <v>7</v>
      </c>
      <c r="CZ56" s="146">
        <v>6.3000000000000003E-4</v>
      </c>
    </row>
    <row r="57" spans="1:104" x14ac:dyDescent="0.2">
      <c r="A57" s="171">
        <v>34</v>
      </c>
      <c r="B57" s="195" t="s">
        <v>167</v>
      </c>
      <c r="C57" s="196" t="s">
        <v>168</v>
      </c>
      <c r="D57" s="197" t="s">
        <v>92</v>
      </c>
      <c r="E57" s="198">
        <v>89</v>
      </c>
      <c r="F57" s="193"/>
      <c r="G57" s="172">
        <f t="shared" si="6"/>
        <v>0</v>
      </c>
      <c r="O57" s="170">
        <v>2</v>
      </c>
      <c r="AA57" s="146">
        <v>1</v>
      </c>
      <c r="AB57" s="146">
        <v>7</v>
      </c>
      <c r="AC57" s="146">
        <v>7</v>
      </c>
      <c r="AZ57" s="146">
        <v>2</v>
      </c>
      <c r="BA57" s="146">
        <f t="shared" si="7"/>
        <v>0</v>
      </c>
      <c r="BB57" s="146">
        <f t="shared" si="8"/>
        <v>0</v>
      </c>
      <c r="BC57" s="146">
        <f t="shared" si="9"/>
        <v>0</v>
      </c>
      <c r="BD57" s="146">
        <f t="shared" si="10"/>
        <v>0</v>
      </c>
      <c r="BE57" s="146">
        <f t="shared" si="11"/>
        <v>0</v>
      </c>
      <c r="CA57" s="173">
        <v>1</v>
      </c>
      <c r="CB57" s="173">
        <v>7</v>
      </c>
      <c r="CZ57" s="146">
        <v>2.9E-4</v>
      </c>
    </row>
    <row r="58" spans="1:104" ht="22.5" x14ac:dyDescent="0.2">
      <c r="A58" s="171">
        <v>35</v>
      </c>
      <c r="B58" s="195" t="s">
        <v>169</v>
      </c>
      <c r="C58" s="196" t="s">
        <v>170</v>
      </c>
      <c r="D58" s="197" t="s">
        <v>85</v>
      </c>
      <c r="E58" s="198">
        <v>102</v>
      </c>
      <c r="F58" s="193"/>
      <c r="G58" s="172">
        <f t="shared" si="6"/>
        <v>0</v>
      </c>
      <c r="O58" s="170">
        <v>2</v>
      </c>
      <c r="AA58" s="146">
        <v>1</v>
      </c>
      <c r="AB58" s="146">
        <v>7</v>
      </c>
      <c r="AC58" s="146">
        <v>7</v>
      </c>
      <c r="AZ58" s="146">
        <v>2</v>
      </c>
      <c r="BA58" s="146">
        <f t="shared" si="7"/>
        <v>0</v>
      </c>
      <c r="BB58" s="146">
        <f t="shared" si="8"/>
        <v>0</v>
      </c>
      <c r="BC58" s="146">
        <f t="shared" si="9"/>
        <v>0</v>
      </c>
      <c r="BD58" s="146">
        <f t="shared" si="10"/>
        <v>0</v>
      </c>
      <c r="BE58" s="146">
        <f t="shared" si="11"/>
        <v>0</v>
      </c>
      <c r="CA58" s="173">
        <v>1</v>
      </c>
      <c r="CB58" s="173">
        <v>7</v>
      </c>
      <c r="CZ58" s="146">
        <v>0</v>
      </c>
    </row>
    <row r="59" spans="1:104" x14ac:dyDescent="0.2">
      <c r="A59" s="171">
        <v>36</v>
      </c>
      <c r="B59" s="195" t="s">
        <v>109</v>
      </c>
      <c r="C59" s="196" t="s">
        <v>171</v>
      </c>
      <c r="D59" s="197" t="s">
        <v>85</v>
      </c>
      <c r="E59" s="198">
        <v>90.1</v>
      </c>
      <c r="F59" s="193"/>
      <c r="G59" s="172">
        <f t="shared" si="6"/>
        <v>0</v>
      </c>
      <c r="O59" s="170">
        <v>2</v>
      </c>
      <c r="AA59" s="146">
        <v>12</v>
      </c>
      <c r="AB59" s="146">
        <v>0</v>
      </c>
      <c r="AC59" s="146">
        <v>26</v>
      </c>
      <c r="AZ59" s="146">
        <v>2</v>
      </c>
      <c r="BA59" s="146">
        <f t="shared" si="7"/>
        <v>0</v>
      </c>
      <c r="BB59" s="146">
        <f t="shared" si="8"/>
        <v>0</v>
      </c>
      <c r="BC59" s="146">
        <f t="shared" si="9"/>
        <v>0</v>
      </c>
      <c r="BD59" s="146">
        <f t="shared" si="10"/>
        <v>0</v>
      </c>
      <c r="BE59" s="146">
        <f t="shared" si="11"/>
        <v>0</v>
      </c>
      <c r="CA59" s="173">
        <v>12</v>
      </c>
      <c r="CB59" s="173">
        <v>0</v>
      </c>
      <c r="CZ59" s="146">
        <v>0</v>
      </c>
    </row>
    <row r="60" spans="1:104" x14ac:dyDescent="0.2">
      <c r="A60" s="171">
        <v>37</v>
      </c>
      <c r="B60" s="195" t="s">
        <v>172</v>
      </c>
      <c r="C60" s="196" t="s">
        <v>173</v>
      </c>
      <c r="D60" s="197" t="s">
        <v>85</v>
      </c>
      <c r="E60" s="198">
        <v>105</v>
      </c>
      <c r="F60" s="193"/>
      <c r="G60" s="172">
        <f t="shared" si="6"/>
        <v>0</v>
      </c>
      <c r="O60" s="170">
        <v>2</v>
      </c>
      <c r="AA60" s="146">
        <v>3</v>
      </c>
      <c r="AB60" s="146">
        <v>7</v>
      </c>
      <c r="AC60" s="146" t="s">
        <v>172</v>
      </c>
      <c r="AZ60" s="146">
        <v>2</v>
      </c>
      <c r="BA60" s="146">
        <f t="shared" si="7"/>
        <v>0</v>
      </c>
      <c r="BB60" s="146">
        <f t="shared" si="8"/>
        <v>0</v>
      </c>
      <c r="BC60" s="146">
        <f t="shared" si="9"/>
        <v>0</v>
      </c>
      <c r="BD60" s="146">
        <f t="shared" si="10"/>
        <v>0</v>
      </c>
      <c r="BE60" s="146">
        <f t="shared" si="11"/>
        <v>0</v>
      </c>
      <c r="CA60" s="173">
        <v>3</v>
      </c>
      <c r="CB60" s="173">
        <v>7</v>
      </c>
      <c r="CZ60" s="146">
        <v>1.5299999999999999E-3</v>
      </c>
    </row>
    <row r="61" spans="1:104" x14ac:dyDescent="0.2">
      <c r="A61" s="171">
        <v>38</v>
      </c>
      <c r="B61" s="195" t="s">
        <v>174</v>
      </c>
      <c r="C61" s="196" t="s">
        <v>175</v>
      </c>
      <c r="D61" s="197" t="s">
        <v>85</v>
      </c>
      <c r="E61" s="198">
        <v>105</v>
      </c>
      <c r="F61" s="193"/>
      <c r="G61" s="172">
        <f t="shared" si="6"/>
        <v>0</v>
      </c>
      <c r="O61" s="170">
        <v>2</v>
      </c>
      <c r="AA61" s="146">
        <v>3</v>
      </c>
      <c r="AB61" s="146">
        <v>7</v>
      </c>
      <c r="AC61" s="146">
        <v>69366198</v>
      </c>
      <c r="AZ61" s="146">
        <v>2</v>
      </c>
      <c r="BA61" s="146">
        <f t="shared" si="7"/>
        <v>0</v>
      </c>
      <c r="BB61" s="146">
        <f t="shared" si="8"/>
        <v>0</v>
      </c>
      <c r="BC61" s="146">
        <f t="shared" si="9"/>
        <v>0</v>
      </c>
      <c r="BD61" s="146">
        <f t="shared" si="10"/>
        <v>0</v>
      </c>
      <c r="BE61" s="146">
        <f t="shared" si="11"/>
        <v>0</v>
      </c>
      <c r="CA61" s="173">
        <v>3</v>
      </c>
      <c r="CB61" s="173">
        <v>7</v>
      </c>
      <c r="CZ61" s="146">
        <v>2.9999999999999997E-4</v>
      </c>
    </row>
    <row r="62" spans="1:104" x14ac:dyDescent="0.2">
      <c r="A62" s="171">
        <v>39</v>
      </c>
      <c r="B62" s="195" t="s">
        <v>176</v>
      </c>
      <c r="C62" s="196" t="s">
        <v>177</v>
      </c>
      <c r="D62" s="197" t="s">
        <v>62</v>
      </c>
      <c r="E62" s="198">
        <v>2053.5680000000002</v>
      </c>
      <c r="F62" s="193"/>
      <c r="G62" s="172">
        <f t="shared" si="6"/>
        <v>0</v>
      </c>
      <c r="O62" s="170">
        <v>2</v>
      </c>
      <c r="AA62" s="146">
        <v>7</v>
      </c>
      <c r="AB62" s="146">
        <v>1002</v>
      </c>
      <c r="AC62" s="146">
        <v>5</v>
      </c>
      <c r="AZ62" s="146">
        <v>2</v>
      </c>
      <c r="BA62" s="146">
        <f t="shared" si="7"/>
        <v>0</v>
      </c>
      <c r="BB62" s="146">
        <f t="shared" si="8"/>
        <v>0</v>
      </c>
      <c r="BC62" s="146">
        <f t="shared" si="9"/>
        <v>0</v>
      </c>
      <c r="BD62" s="146">
        <f t="shared" si="10"/>
        <v>0</v>
      </c>
      <c r="BE62" s="146">
        <f t="shared" si="11"/>
        <v>0</v>
      </c>
      <c r="CA62" s="173">
        <v>7</v>
      </c>
      <c r="CB62" s="173">
        <v>1002</v>
      </c>
      <c r="CZ62" s="146">
        <v>0</v>
      </c>
    </row>
    <row r="63" spans="1:104" x14ac:dyDescent="0.2">
      <c r="A63" s="174"/>
      <c r="B63" s="199" t="s">
        <v>76</v>
      </c>
      <c r="C63" s="200" t="str">
        <f>CONCATENATE(B51," ",C51)</f>
        <v>712 Živičné krytiny</v>
      </c>
      <c r="D63" s="201"/>
      <c r="E63" s="202"/>
      <c r="F63" s="178"/>
      <c r="G63" s="179">
        <f>SUM(G51:G62)</f>
        <v>0</v>
      </c>
      <c r="O63" s="170">
        <v>4</v>
      </c>
      <c r="BA63" s="180">
        <f>SUM(BA51:BA62)</f>
        <v>0</v>
      </c>
      <c r="BB63" s="180">
        <f>SUM(BB51:BB62)</f>
        <v>0</v>
      </c>
      <c r="BC63" s="180">
        <f>SUM(BC51:BC62)</f>
        <v>0</v>
      </c>
      <c r="BD63" s="180">
        <f>SUM(BD51:BD62)</f>
        <v>0</v>
      </c>
      <c r="BE63" s="180">
        <f>SUM(BE51:BE62)</f>
        <v>0</v>
      </c>
    </row>
    <row r="64" spans="1:104" x14ac:dyDescent="0.2">
      <c r="A64" s="163" t="s">
        <v>74</v>
      </c>
      <c r="B64" s="203" t="s">
        <v>178</v>
      </c>
      <c r="C64" s="204" t="s">
        <v>179</v>
      </c>
      <c r="D64" s="205"/>
      <c r="E64" s="206"/>
      <c r="F64" s="167"/>
      <c r="G64" s="168"/>
      <c r="H64" s="169"/>
      <c r="I64" s="169"/>
      <c r="O64" s="170">
        <v>1</v>
      </c>
    </row>
    <row r="65" spans="1:104" x14ac:dyDescent="0.2">
      <c r="A65" s="171">
        <v>40</v>
      </c>
      <c r="B65" s="195" t="s">
        <v>180</v>
      </c>
      <c r="C65" s="196" t="s">
        <v>181</v>
      </c>
      <c r="D65" s="197" t="s">
        <v>85</v>
      </c>
      <c r="E65" s="198">
        <v>65.8</v>
      </c>
      <c r="F65" s="193"/>
      <c r="G65" s="172">
        <f t="shared" ref="G65:G70" si="12">E65*F65</f>
        <v>0</v>
      </c>
      <c r="O65" s="170">
        <v>2</v>
      </c>
      <c r="AA65" s="146">
        <v>1</v>
      </c>
      <c r="AB65" s="146">
        <v>7</v>
      </c>
      <c r="AC65" s="146">
        <v>7</v>
      </c>
      <c r="AZ65" s="146">
        <v>2</v>
      </c>
      <c r="BA65" s="146">
        <f t="shared" ref="BA65:BA70" si="13">IF(AZ65=1,G65,0)</f>
        <v>0</v>
      </c>
      <c r="BB65" s="146">
        <f t="shared" ref="BB65:BB70" si="14">IF(AZ65=2,G65,0)</f>
        <v>0</v>
      </c>
      <c r="BC65" s="146">
        <f t="shared" ref="BC65:BC70" si="15">IF(AZ65=3,G65,0)</f>
        <v>0</v>
      </c>
      <c r="BD65" s="146">
        <f t="shared" ref="BD65:BD70" si="16">IF(AZ65=4,G65,0)</f>
        <v>0</v>
      </c>
      <c r="BE65" s="146">
        <f t="shared" ref="BE65:BE70" si="17">IF(AZ65=5,G65,0)</f>
        <v>0</v>
      </c>
      <c r="CA65" s="173">
        <v>1</v>
      </c>
      <c r="CB65" s="173">
        <v>7</v>
      </c>
      <c r="CZ65" s="146">
        <v>0</v>
      </c>
    </row>
    <row r="66" spans="1:104" x14ac:dyDescent="0.2">
      <c r="A66" s="171">
        <v>41</v>
      </c>
      <c r="B66" s="195" t="s">
        <v>182</v>
      </c>
      <c r="C66" s="196" t="s">
        <v>183</v>
      </c>
      <c r="D66" s="197" t="s">
        <v>85</v>
      </c>
      <c r="E66" s="198">
        <v>65.8</v>
      </c>
      <c r="F66" s="193"/>
      <c r="G66" s="172">
        <f t="shared" si="12"/>
        <v>0</v>
      </c>
      <c r="O66" s="170">
        <v>2</v>
      </c>
      <c r="AA66" s="146">
        <v>1</v>
      </c>
      <c r="AB66" s="146">
        <v>7</v>
      </c>
      <c r="AC66" s="146">
        <v>7</v>
      </c>
      <c r="AZ66" s="146">
        <v>2</v>
      </c>
      <c r="BA66" s="146">
        <f t="shared" si="13"/>
        <v>0</v>
      </c>
      <c r="BB66" s="146">
        <f t="shared" si="14"/>
        <v>0</v>
      </c>
      <c r="BC66" s="146">
        <f t="shared" si="15"/>
        <v>0</v>
      </c>
      <c r="BD66" s="146">
        <f t="shared" si="16"/>
        <v>0</v>
      </c>
      <c r="BE66" s="146">
        <f t="shared" si="17"/>
        <v>0</v>
      </c>
      <c r="CA66" s="173">
        <v>1</v>
      </c>
      <c r="CB66" s="173">
        <v>7</v>
      </c>
      <c r="CZ66" s="146">
        <v>2.3000000000000001E-4</v>
      </c>
    </row>
    <row r="67" spans="1:104" x14ac:dyDescent="0.2">
      <c r="A67" s="171">
        <v>42</v>
      </c>
      <c r="B67" s="195" t="s">
        <v>184</v>
      </c>
      <c r="C67" s="196" t="s">
        <v>185</v>
      </c>
      <c r="D67" s="197" t="s">
        <v>85</v>
      </c>
      <c r="E67" s="198">
        <v>70</v>
      </c>
      <c r="F67" s="193"/>
      <c r="G67" s="172">
        <f t="shared" si="12"/>
        <v>0</v>
      </c>
      <c r="O67" s="170">
        <v>2</v>
      </c>
      <c r="AA67" s="146">
        <v>1</v>
      </c>
      <c r="AB67" s="146">
        <v>7</v>
      </c>
      <c r="AC67" s="146">
        <v>7</v>
      </c>
      <c r="AZ67" s="146">
        <v>2</v>
      </c>
      <c r="BA67" s="146">
        <f t="shared" si="13"/>
        <v>0</v>
      </c>
      <c r="BB67" s="146">
        <f t="shared" si="14"/>
        <v>0</v>
      </c>
      <c r="BC67" s="146">
        <f t="shared" si="15"/>
        <v>0</v>
      </c>
      <c r="BD67" s="146">
        <f t="shared" si="16"/>
        <v>0</v>
      </c>
      <c r="BE67" s="146">
        <f t="shared" si="17"/>
        <v>0</v>
      </c>
      <c r="CA67" s="173">
        <v>1</v>
      </c>
      <c r="CB67" s="173">
        <v>7</v>
      </c>
      <c r="CZ67" s="146">
        <v>2.0000000000000002E-5</v>
      </c>
    </row>
    <row r="68" spans="1:104" x14ac:dyDescent="0.2">
      <c r="A68" s="171">
        <v>43</v>
      </c>
      <c r="B68" s="195" t="s">
        <v>186</v>
      </c>
      <c r="C68" s="196" t="s">
        <v>187</v>
      </c>
      <c r="D68" s="197" t="s">
        <v>141</v>
      </c>
      <c r="E68" s="198">
        <v>3.29</v>
      </c>
      <c r="F68" s="193"/>
      <c r="G68" s="172">
        <f t="shared" si="12"/>
        <v>0</v>
      </c>
      <c r="O68" s="170">
        <v>2</v>
      </c>
      <c r="AA68" s="146">
        <v>3</v>
      </c>
      <c r="AB68" s="146">
        <v>7</v>
      </c>
      <c r="AC68" s="146" t="s">
        <v>186</v>
      </c>
      <c r="AZ68" s="146">
        <v>2</v>
      </c>
      <c r="BA68" s="146">
        <f t="shared" si="13"/>
        <v>0</v>
      </c>
      <c r="BB68" s="146">
        <f t="shared" si="14"/>
        <v>0</v>
      </c>
      <c r="BC68" s="146">
        <f t="shared" si="15"/>
        <v>0</v>
      </c>
      <c r="BD68" s="146">
        <f t="shared" si="16"/>
        <v>0</v>
      </c>
      <c r="BE68" s="146">
        <f t="shared" si="17"/>
        <v>0</v>
      </c>
      <c r="CA68" s="173">
        <v>3</v>
      </c>
      <c r="CB68" s="173">
        <v>7</v>
      </c>
      <c r="CZ68" s="146">
        <v>0.03</v>
      </c>
    </row>
    <row r="69" spans="1:104" x14ac:dyDescent="0.2">
      <c r="A69" s="171">
        <v>44</v>
      </c>
      <c r="B69" s="195" t="s">
        <v>188</v>
      </c>
      <c r="C69" s="196" t="s">
        <v>189</v>
      </c>
      <c r="D69" s="197" t="s">
        <v>141</v>
      </c>
      <c r="E69" s="198">
        <v>1</v>
      </c>
      <c r="F69" s="193"/>
      <c r="G69" s="172">
        <f t="shared" si="12"/>
        <v>0</v>
      </c>
      <c r="O69" s="170">
        <v>2</v>
      </c>
      <c r="AA69" s="146">
        <v>3</v>
      </c>
      <c r="AB69" s="146">
        <v>7</v>
      </c>
      <c r="AC69" s="146">
        <v>28375973</v>
      </c>
      <c r="AZ69" s="146">
        <v>2</v>
      </c>
      <c r="BA69" s="146">
        <f t="shared" si="13"/>
        <v>0</v>
      </c>
      <c r="BB69" s="146">
        <f t="shared" si="14"/>
        <v>0</v>
      </c>
      <c r="BC69" s="146">
        <f t="shared" si="15"/>
        <v>0</v>
      </c>
      <c r="BD69" s="146">
        <f t="shared" si="16"/>
        <v>0</v>
      </c>
      <c r="BE69" s="146">
        <f t="shared" si="17"/>
        <v>0</v>
      </c>
      <c r="CA69" s="173">
        <v>3</v>
      </c>
      <c r="CB69" s="173">
        <v>7</v>
      </c>
      <c r="CZ69" s="146">
        <v>0.03</v>
      </c>
    </row>
    <row r="70" spans="1:104" x14ac:dyDescent="0.2">
      <c r="A70" s="171">
        <v>45</v>
      </c>
      <c r="B70" s="195" t="s">
        <v>190</v>
      </c>
      <c r="C70" s="196" t="s">
        <v>191</v>
      </c>
      <c r="D70" s="197" t="s">
        <v>62</v>
      </c>
      <c r="E70" s="198">
        <v>386.17603500000001</v>
      </c>
      <c r="F70" s="193"/>
      <c r="G70" s="172">
        <f t="shared" si="12"/>
        <v>0</v>
      </c>
      <c r="O70" s="170">
        <v>2</v>
      </c>
      <c r="AA70" s="146">
        <v>7</v>
      </c>
      <c r="AB70" s="146">
        <v>1002</v>
      </c>
      <c r="AC70" s="146">
        <v>5</v>
      </c>
      <c r="AZ70" s="146">
        <v>2</v>
      </c>
      <c r="BA70" s="146">
        <f t="shared" si="13"/>
        <v>0</v>
      </c>
      <c r="BB70" s="146">
        <f t="shared" si="14"/>
        <v>0</v>
      </c>
      <c r="BC70" s="146">
        <f t="shared" si="15"/>
        <v>0</v>
      </c>
      <c r="BD70" s="146">
        <f t="shared" si="16"/>
        <v>0</v>
      </c>
      <c r="BE70" s="146">
        <f t="shared" si="17"/>
        <v>0</v>
      </c>
      <c r="CA70" s="173">
        <v>7</v>
      </c>
      <c r="CB70" s="173">
        <v>1002</v>
      </c>
      <c r="CZ70" s="146">
        <v>0</v>
      </c>
    </row>
    <row r="71" spans="1:104" x14ac:dyDescent="0.2">
      <c r="A71" s="174"/>
      <c r="B71" s="199" t="s">
        <v>76</v>
      </c>
      <c r="C71" s="200" t="str">
        <f>CONCATENATE(B64," ",C64)</f>
        <v>713 Izolace tepelné</v>
      </c>
      <c r="D71" s="201"/>
      <c r="E71" s="202"/>
      <c r="F71" s="178"/>
      <c r="G71" s="179">
        <f>SUM(G64:G70)</f>
        <v>0</v>
      </c>
      <c r="O71" s="170">
        <v>4</v>
      </c>
      <c r="BA71" s="180">
        <f>SUM(BA64:BA70)</f>
        <v>0</v>
      </c>
      <c r="BB71" s="180">
        <f>SUM(BB64:BB70)</f>
        <v>0</v>
      </c>
      <c r="BC71" s="180">
        <f>SUM(BC64:BC70)</f>
        <v>0</v>
      </c>
      <c r="BD71" s="180">
        <f>SUM(BD64:BD70)</f>
        <v>0</v>
      </c>
      <c r="BE71" s="180">
        <f>SUM(BE64:BE70)</f>
        <v>0</v>
      </c>
    </row>
    <row r="72" spans="1:104" x14ac:dyDescent="0.2">
      <c r="A72" s="163" t="s">
        <v>74</v>
      </c>
      <c r="B72" s="203" t="s">
        <v>192</v>
      </c>
      <c r="C72" s="204" t="s">
        <v>193</v>
      </c>
      <c r="D72" s="205"/>
      <c r="E72" s="206"/>
      <c r="F72" s="167"/>
      <c r="G72" s="168"/>
      <c r="H72" s="169"/>
      <c r="I72" s="169"/>
      <c r="O72" s="170">
        <v>1</v>
      </c>
    </row>
    <row r="73" spans="1:104" x14ac:dyDescent="0.2">
      <c r="A73" s="171">
        <v>46</v>
      </c>
      <c r="B73" s="195" t="s">
        <v>194</v>
      </c>
      <c r="C73" s="196" t="s">
        <v>195</v>
      </c>
      <c r="D73" s="197" t="s">
        <v>92</v>
      </c>
      <c r="E73" s="198">
        <v>22.5</v>
      </c>
      <c r="F73" s="193"/>
      <c r="G73" s="172">
        <f>E73*F73</f>
        <v>0</v>
      </c>
      <c r="O73" s="170">
        <v>2</v>
      </c>
      <c r="AA73" s="146">
        <v>1</v>
      </c>
      <c r="AB73" s="146">
        <v>7</v>
      </c>
      <c r="AC73" s="146">
        <v>7</v>
      </c>
      <c r="AZ73" s="146">
        <v>2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3">
        <v>1</v>
      </c>
      <c r="CB73" s="173">
        <v>7</v>
      </c>
      <c r="CZ73" s="146">
        <v>1.99E-3</v>
      </c>
    </row>
    <row r="74" spans="1:104" x14ac:dyDescent="0.2">
      <c r="A74" s="171">
        <v>47</v>
      </c>
      <c r="B74" s="195" t="s">
        <v>196</v>
      </c>
      <c r="C74" s="196" t="s">
        <v>197</v>
      </c>
      <c r="D74" s="197" t="s">
        <v>198</v>
      </c>
      <c r="E74" s="198">
        <v>2</v>
      </c>
      <c r="F74" s="193"/>
      <c r="G74" s="172">
        <f>E74*F74</f>
        <v>0</v>
      </c>
      <c r="O74" s="170">
        <v>2</v>
      </c>
      <c r="AA74" s="146">
        <v>1</v>
      </c>
      <c r="AB74" s="146">
        <v>7</v>
      </c>
      <c r="AC74" s="146">
        <v>7</v>
      </c>
      <c r="AZ74" s="146">
        <v>2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3">
        <v>1</v>
      </c>
      <c r="CB74" s="173">
        <v>7</v>
      </c>
      <c r="CZ74" s="146">
        <v>0</v>
      </c>
    </row>
    <row r="75" spans="1:104" x14ac:dyDescent="0.2">
      <c r="A75" s="171">
        <v>48</v>
      </c>
      <c r="B75" s="195" t="s">
        <v>199</v>
      </c>
      <c r="C75" s="196" t="s">
        <v>200</v>
      </c>
      <c r="D75" s="197" t="s">
        <v>198</v>
      </c>
      <c r="E75" s="198">
        <v>2</v>
      </c>
      <c r="F75" s="193"/>
      <c r="G75" s="172">
        <f>E75*F75</f>
        <v>0</v>
      </c>
      <c r="O75" s="170">
        <v>2</v>
      </c>
      <c r="AA75" s="146">
        <v>3</v>
      </c>
      <c r="AB75" s="146">
        <v>7</v>
      </c>
      <c r="AC75" s="146" t="s">
        <v>199</v>
      </c>
      <c r="AZ75" s="146">
        <v>2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3">
        <v>3</v>
      </c>
      <c r="CB75" s="173">
        <v>7</v>
      </c>
      <c r="CZ75" s="146">
        <v>2.0799999999999998E-3</v>
      </c>
    </row>
    <row r="76" spans="1:104" x14ac:dyDescent="0.2">
      <c r="A76" s="174"/>
      <c r="B76" s="199" t="s">
        <v>76</v>
      </c>
      <c r="C76" s="200" t="str">
        <f>CONCATENATE(B72," ",C72)</f>
        <v>721 Vnitřní kanalizace</v>
      </c>
      <c r="D76" s="201"/>
      <c r="E76" s="202"/>
      <c r="F76" s="178"/>
      <c r="G76" s="179">
        <f>SUM(G72:G75)</f>
        <v>0</v>
      </c>
      <c r="O76" s="170">
        <v>4</v>
      </c>
      <c r="BA76" s="180">
        <f>SUM(BA72:BA75)</f>
        <v>0</v>
      </c>
      <c r="BB76" s="180">
        <f>SUM(BB72:BB75)</f>
        <v>0</v>
      </c>
      <c r="BC76" s="180">
        <f>SUM(BC72:BC75)</f>
        <v>0</v>
      </c>
      <c r="BD76" s="180">
        <f>SUM(BD72:BD75)</f>
        <v>0</v>
      </c>
      <c r="BE76" s="180">
        <f>SUM(BE72:BE75)</f>
        <v>0</v>
      </c>
    </row>
    <row r="77" spans="1:104" x14ac:dyDescent="0.2">
      <c r="A77" s="163" t="s">
        <v>74</v>
      </c>
      <c r="B77" s="203" t="s">
        <v>201</v>
      </c>
      <c r="C77" s="204" t="s">
        <v>202</v>
      </c>
      <c r="D77" s="205"/>
      <c r="E77" s="206"/>
      <c r="F77" s="167"/>
      <c r="G77" s="168"/>
      <c r="H77" s="169"/>
      <c r="I77" s="169"/>
      <c r="O77" s="170">
        <v>1</v>
      </c>
    </row>
    <row r="78" spans="1:104" x14ac:dyDescent="0.2">
      <c r="A78" s="171">
        <v>49</v>
      </c>
      <c r="B78" s="195" t="s">
        <v>203</v>
      </c>
      <c r="C78" s="196" t="s">
        <v>204</v>
      </c>
      <c r="D78" s="197" t="s">
        <v>92</v>
      </c>
      <c r="E78" s="198">
        <v>54.4</v>
      </c>
      <c r="F78" s="193"/>
      <c r="G78" s="172">
        <f>E78*F78</f>
        <v>0</v>
      </c>
      <c r="O78" s="170">
        <v>2</v>
      </c>
      <c r="AA78" s="146">
        <v>1</v>
      </c>
      <c r="AB78" s="146">
        <v>7</v>
      </c>
      <c r="AC78" s="146">
        <v>7</v>
      </c>
      <c r="AZ78" s="146">
        <v>2</v>
      </c>
      <c r="BA78" s="146">
        <f>IF(AZ78=1,G78,0)</f>
        <v>0</v>
      </c>
      <c r="BB78" s="146">
        <f>IF(AZ78=2,G78,0)</f>
        <v>0</v>
      </c>
      <c r="BC78" s="146">
        <f>IF(AZ78=3,G78,0)</f>
        <v>0</v>
      </c>
      <c r="BD78" s="146">
        <f>IF(AZ78=4,G78,0)</f>
        <v>0</v>
      </c>
      <c r="BE78" s="146">
        <f>IF(AZ78=5,G78,0)</f>
        <v>0</v>
      </c>
      <c r="CA78" s="173">
        <v>1</v>
      </c>
      <c r="CB78" s="173">
        <v>7</v>
      </c>
      <c r="CZ78" s="146">
        <v>4.2500000000000003E-3</v>
      </c>
    </row>
    <row r="79" spans="1:104" x14ac:dyDescent="0.2">
      <c r="A79" s="171">
        <v>50</v>
      </c>
      <c r="B79" s="195" t="s">
        <v>109</v>
      </c>
      <c r="C79" s="196" t="s">
        <v>205</v>
      </c>
      <c r="D79" s="197" t="s">
        <v>92</v>
      </c>
      <c r="E79" s="198">
        <v>38.200000000000003</v>
      </c>
      <c r="F79" s="193"/>
      <c r="G79" s="172">
        <f>E79*F79</f>
        <v>0</v>
      </c>
      <c r="O79" s="170">
        <v>2</v>
      </c>
      <c r="AA79" s="146">
        <v>12</v>
      </c>
      <c r="AB79" s="146">
        <v>0</v>
      </c>
      <c r="AC79" s="146">
        <v>77</v>
      </c>
      <c r="AZ79" s="146">
        <v>2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3">
        <v>12</v>
      </c>
      <c r="CB79" s="173">
        <v>0</v>
      </c>
      <c r="CZ79" s="146">
        <v>0</v>
      </c>
    </row>
    <row r="80" spans="1:104" x14ac:dyDescent="0.2">
      <c r="A80" s="171">
        <v>51</v>
      </c>
      <c r="B80" s="195" t="s">
        <v>109</v>
      </c>
      <c r="C80" s="196" t="s">
        <v>206</v>
      </c>
      <c r="D80" s="197" t="s">
        <v>132</v>
      </c>
      <c r="E80" s="198">
        <v>16</v>
      </c>
      <c r="F80" s="193"/>
      <c r="G80" s="172">
        <f>E80*F80</f>
        <v>0</v>
      </c>
      <c r="O80" s="170">
        <v>2</v>
      </c>
      <c r="AA80" s="146">
        <v>12</v>
      </c>
      <c r="AB80" s="146">
        <v>0</v>
      </c>
      <c r="AC80" s="146">
        <v>16</v>
      </c>
      <c r="AZ80" s="146">
        <v>2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3">
        <v>12</v>
      </c>
      <c r="CB80" s="173">
        <v>0</v>
      </c>
      <c r="CZ80" s="146">
        <v>0</v>
      </c>
    </row>
    <row r="81" spans="1:104" x14ac:dyDescent="0.2">
      <c r="A81" s="171">
        <v>52</v>
      </c>
      <c r="B81" s="195" t="s">
        <v>109</v>
      </c>
      <c r="C81" s="196" t="s">
        <v>207</v>
      </c>
      <c r="D81" s="197" t="s">
        <v>92</v>
      </c>
      <c r="E81" s="198">
        <v>47</v>
      </c>
      <c r="F81" s="193"/>
      <c r="G81" s="172">
        <f>E81*F81</f>
        <v>0</v>
      </c>
      <c r="O81" s="170">
        <v>2</v>
      </c>
      <c r="AA81" s="146">
        <v>12</v>
      </c>
      <c r="AB81" s="146">
        <v>0</v>
      </c>
      <c r="AC81" s="146">
        <v>74</v>
      </c>
      <c r="AZ81" s="146">
        <v>2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3">
        <v>12</v>
      </c>
      <c r="CB81" s="173">
        <v>0</v>
      </c>
      <c r="CZ81" s="146">
        <v>0</v>
      </c>
    </row>
    <row r="82" spans="1:104" x14ac:dyDescent="0.2">
      <c r="A82" s="171">
        <v>53</v>
      </c>
      <c r="B82" s="195" t="s">
        <v>208</v>
      </c>
      <c r="C82" s="196" t="s">
        <v>209</v>
      </c>
      <c r="D82" s="197" t="s">
        <v>62</v>
      </c>
      <c r="E82" s="198">
        <v>1428.9159999999999</v>
      </c>
      <c r="F82" s="193"/>
      <c r="G82" s="172">
        <f>E82*F82</f>
        <v>0</v>
      </c>
      <c r="O82" s="170">
        <v>2</v>
      </c>
      <c r="AA82" s="146">
        <v>7</v>
      </c>
      <c r="AB82" s="146">
        <v>1002</v>
      </c>
      <c r="AC82" s="146">
        <v>5</v>
      </c>
      <c r="AZ82" s="146">
        <v>2</v>
      </c>
      <c r="BA82" s="146">
        <f>IF(AZ82=1,G82,0)</f>
        <v>0</v>
      </c>
      <c r="BB82" s="146">
        <f>IF(AZ82=2,G82,0)</f>
        <v>0</v>
      </c>
      <c r="BC82" s="146">
        <f>IF(AZ82=3,G82,0)</f>
        <v>0</v>
      </c>
      <c r="BD82" s="146">
        <f>IF(AZ82=4,G82,0)</f>
        <v>0</v>
      </c>
      <c r="BE82" s="146">
        <f>IF(AZ82=5,G82,0)</f>
        <v>0</v>
      </c>
      <c r="CA82" s="173">
        <v>7</v>
      </c>
      <c r="CB82" s="173">
        <v>1002</v>
      </c>
      <c r="CZ82" s="146">
        <v>0</v>
      </c>
    </row>
    <row r="83" spans="1:104" x14ac:dyDescent="0.2">
      <c r="A83" s="174"/>
      <c r="B83" s="199" t="s">
        <v>76</v>
      </c>
      <c r="C83" s="200" t="str">
        <f>CONCATENATE(B77," ",C77)</f>
        <v>764 Konstrukce klempířské</v>
      </c>
      <c r="D83" s="201"/>
      <c r="E83" s="202"/>
      <c r="F83" s="178"/>
      <c r="G83" s="179">
        <f>SUM(G77:G82)</f>
        <v>0</v>
      </c>
      <c r="O83" s="170">
        <v>4</v>
      </c>
      <c r="BA83" s="180">
        <f>SUM(BA77:BA82)</f>
        <v>0</v>
      </c>
      <c r="BB83" s="180">
        <f>SUM(BB77:BB82)</f>
        <v>0</v>
      </c>
      <c r="BC83" s="180">
        <f>SUM(BC77:BC82)</f>
        <v>0</v>
      </c>
      <c r="BD83" s="180">
        <f>SUM(BD77:BD82)</f>
        <v>0</v>
      </c>
      <c r="BE83" s="180">
        <f>SUM(BE77:BE82)</f>
        <v>0</v>
      </c>
    </row>
    <row r="84" spans="1:104" x14ac:dyDescent="0.2">
      <c r="A84" s="163" t="s">
        <v>74</v>
      </c>
      <c r="B84" s="203" t="s">
        <v>210</v>
      </c>
      <c r="C84" s="204" t="s">
        <v>211</v>
      </c>
      <c r="D84" s="205"/>
      <c r="E84" s="206"/>
      <c r="F84" s="167"/>
      <c r="G84" s="168"/>
      <c r="H84" s="169"/>
      <c r="I84" s="169"/>
      <c r="O84" s="170">
        <v>1</v>
      </c>
    </row>
    <row r="85" spans="1:104" x14ac:dyDescent="0.2">
      <c r="A85" s="171">
        <v>54</v>
      </c>
      <c r="B85" s="195" t="s">
        <v>109</v>
      </c>
      <c r="C85" s="196" t="s">
        <v>212</v>
      </c>
      <c r="D85" s="197" t="s">
        <v>85</v>
      </c>
      <c r="E85" s="198">
        <v>3.24</v>
      </c>
      <c r="F85" s="193"/>
      <c r="G85" s="172">
        <f t="shared" ref="G85:G92" si="18">E85*F85</f>
        <v>0</v>
      </c>
      <c r="O85" s="170">
        <v>2</v>
      </c>
      <c r="AA85" s="146">
        <v>12</v>
      </c>
      <c r="AB85" s="146">
        <v>0</v>
      </c>
      <c r="AC85" s="146">
        <v>81</v>
      </c>
      <c r="AZ85" s="146">
        <v>2</v>
      </c>
      <c r="BA85" s="146">
        <f t="shared" ref="BA85:BA92" si="19">IF(AZ85=1,G85,0)</f>
        <v>0</v>
      </c>
      <c r="BB85" s="146">
        <f t="shared" ref="BB85:BB92" si="20">IF(AZ85=2,G85,0)</f>
        <v>0</v>
      </c>
      <c r="BC85" s="146">
        <f t="shared" ref="BC85:BC92" si="21">IF(AZ85=3,G85,0)</f>
        <v>0</v>
      </c>
      <c r="BD85" s="146">
        <f t="shared" ref="BD85:BD92" si="22">IF(AZ85=4,G85,0)</f>
        <v>0</v>
      </c>
      <c r="BE85" s="146">
        <f t="shared" ref="BE85:BE92" si="23">IF(AZ85=5,G85,0)</f>
        <v>0</v>
      </c>
      <c r="CA85" s="173">
        <v>12</v>
      </c>
      <c r="CB85" s="173">
        <v>0</v>
      </c>
      <c r="CZ85" s="146">
        <v>0</v>
      </c>
    </row>
    <row r="86" spans="1:104" ht="22.5" x14ac:dyDescent="0.2">
      <c r="A86" s="171">
        <v>55</v>
      </c>
      <c r="B86" s="195" t="s">
        <v>109</v>
      </c>
      <c r="C86" s="196" t="s">
        <v>213</v>
      </c>
      <c r="D86" s="197" t="s">
        <v>85</v>
      </c>
      <c r="E86" s="198">
        <v>5.4</v>
      </c>
      <c r="F86" s="193"/>
      <c r="G86" s="172">
        <f t="shared" si="18"/>
        <v>0</v>
      </c>
      <c r="O86" s="170">
        <v>2</v>
      </c>
      <c r="AA86" s="146">
        <v>12</v>
      </c>
      <c r="AB86" s="146">
        <v>0</v>
      </c>
      <c r="AC86" s="146">
        <v>80</v>
      </c>
      <c r="AZ86" s="146">
        <v>2</v>
      </c>
      <c r="BA86" s="146">
        <f t="shared" si="19"/>
        <v>0</v>
      </c>
      <c r="BB86" s="146">
        <f t="shared" si="20"/>
        <v>0</v>
      </c>
      <c r="BC86" s="146">
        <f t="shared" si="21"/>
        <v>0</v>
      </c>
      <c r="BD86" s="146">
        <f t="shared" si="22"/>
        <v>0</v>
      </c>
      <c r="BE86" s="146">
        <f t="shared" si="23"/>
        <v>0</v>
      </c>
      <c r="CA86" s="173">
        <v>12</v>
      </c>
      <c r="CB86" s="173">
        <v>0</v>
      </c>
      <c r="CZ86" s="146">
        <v>0</v>
      </c>
    </row>
    <row r="87" spans="1:104" ht="22.5" x14ac:dyDescent="0.2">
      <c r="A87" s="171">
        <v>56</v>
      </c>
      <c r="B87" s="195" t="s">
        <v>109</v>
      </c>
      <c r="C87" s="196" t="s">
        <v>214</v>
      </c>
      <c r="D87" s="197" t="s">
        <v>85</v>
      </c>
      <c r="E87" s="198">
        <v>3.24</v>
      </c>
      <c r="F87" s="193"/>
      <c r="G87" s="172">
        <f t="shared" si="18"/>
        <v>0</v>
      </c>
      <c r="O87" s="170">
        <v>2</v>
      </c>
      <c r="AA87" s="146">
        <v>12</v>
      </c>
      <c r="AB87" s="146">
        <v>0</v>
      </c>
      <c r="AC87" s="146">
        <v>79</v>
      </c>
      <c r="AZ87" s="146">
        <v>2</v>
      </c>
      <c r="BA87" s="146">
        <f t="shared" si="19"/>
        <v>0</v>
      </c>
      <c r="BB87" s="146">
        <f t="shared" si="20"/>
        <v>0</v>
      </c>
      <c r="BC87" s="146">
        <f t="shared" si="21"/>
        <v>0</v>
      </c>
      <c r="BD87" s="146">
        <f t="shared" si="22"/>
        <v>0</v>
      </c>
      <c r="BE87" s="146">
        <f t="shared" si="23"/>
        <v>0</v>
      </c>
      <c r="CA87" s="173">
        <v>12</v>
      </c>
      <c r="CB87" s="173">
        <v>0</v>
      </c>
      <c r="CZ87" s="146">
        <v>0</v>
      </c>
    </row>
    <row r="88" spans="1:104" x14ac:dyDescent="0.2">
      <c r="A88" s="171">
        <v>57</v>
      </c>
      <c r="B88" s="195" t="s">
        <v>109</v>
      </c>
      <c r="C88" s="196" t="s">
        <v>215</v>
      </c>
      <c r="D88" s="197" t="s">
        <v>92</v>
      </c>
      <c r="E88" s="198">
        <v>48</v>
      </c>
      <c r="F88" s="193"/>
      <c r="G88" s="172">
        <f t="shared" si="18"/>
        <v>0</v>
      </c>
      <c r="O88" s="170">
        <v>2</v>
      </c>
      <c r="AA88" s="146">
        <v>12</v>
      </c>
      <c r="AB88" s="146">
        <v>0</v>
      </c>
      <c r="AC88" s="146">
        <v>84</v>
      </c>
      <c r="AZ88" s="146">
        <v>2</v>
      </c>
      <c r="BA88" s="146">
        <f t="shared" si="19"/>
        <v>0</v>
      </c>
      <c r="BB88" s="146">
        <f t="shared" si="20"/>
        <v>0</v>
      </c>
      <c r="BC88" s="146">
        <f t="shared" si="21"/>
        <v>0</v>
      </c>
      <c r="BD88" s="146">
        <f t="shared" si="22"/>
        <v>0</v>
      </c>
      <c r="BE88" s="146">
        <f t="shared" si="23"/>
        <v>0</v>
      </c>
      <c r="CA88" s="173">
        <v>12</v>
      </c>
      <c r="CB88" s="173">
        <v>0</v>
      </c>
      <c r="CZ88" s="146">
        <v>0</v>
      </c>
    </row>
    <row r="89" spans="1:104" x14ac:dyDescent="0.2">
      <c r="A89" s="171">
        <v>58</v>
      </c>
      <c r="B89" s="195" t="s">
        <v>109</v>
      </c>
      <c r="C89" s="196" t="s">
        <v>216</v>
      </c>
      <c r="D89" s="197" t="s">
        <v>92</v>
      </c>
      <c r="E89" s="198">
        <v>49</v>
      </c>
      <c r="F89" s="193"/>
      <c r="G89" s="172">
        <f t="shared" si="18"/>
        <v>0</v>
      </c>
      <c r="O89" s="170">
        <v>2</v>
      </c>
      <c r="AA89" s="146">
        <v>12</v>
      </c>
      <c r="AB89" s="146">
        <v>0</v>
      </c>
      <c r="AC89" s="146">
        <v>83</v>
      </c>
      <c r="AZ89" s="146">
        <v>2</v>
      </c>
      <c r="BA89" s="146">
        <f t="shared" si="19"/>
        <v>0</v>
      </c>
      <c r="BB89" s="146">
        <f t="shared" si="20"/>
        <v>0</v>
      </c>
      <c r="BC89" s="146">
        <f t="shared" si="21"/>
        <v>0</v>
      </c>
      <c r="BD89" s="146">
        <f t="shared" si="22"/>
        <v>0</v>
      </c>
      <c r="BE89" s="146">
        <f t="shared" si="23"/>
        <v>0</v>
      </c>
      <c r="CA89" s="173">
        <v>12</v>
      </c>
      <c r="CB89" s="173">
        <v>0</v>
      </c>
      <c r="CZ89" s="146">
        <v>0</v>
      </c>
    </row>
    <row r="90" spans="1:104" x14ac:dyDescent="0.2">
      <c r="A90" s="171">
        <v>59</v>
      </c>
      <c r="B90" s="195" t="s">
        <v>109</v>
      </c>
      <c r="C90" s="196" t="s">
        <v>217</v>
      </c>
      <c r="D90" s="197" t="s">
        <v>85</v>
      </c>
      <c r="E90" s="198">
        <v>2.4300000000000002</v>
      </c>
      <c r="F90" s="193"/>
      <c r="G90" s="172">
        <f t="shared" si="18"/>
        <v>0</v>
      </c>
      <c r="O90" s="170">
        <v>2</v>
      </c>
      <c r="AA90" s="146">
        <v>12</v>
      </c>
      <c r="AB90" s="146">
        <v>0</v>
      </c>
      <c r="AC90" s="146">
        <v>82</v>
      </c>
      <c r="AZ90" s="146">
        <v>2</v>
      </c>
      <c r="BA90" s="146">
        <f t="shared" si="19"/>
        <v>0</v>
      </c>
      <c r="BB90" s="146">
        <f t="shared" si="20"/>
        <v>0</v>
      </c>
      <c r="BC90" s="146">
        <f t="shared" si="21"/>
        <v>0</v>
      </c>
      <c r="BD90" s="146">
        <f t="shared" si="22"/>
        <v>0</v>
      </c>
      <c r="BE90" s="146">
        <f t="shared" si="23"/>
        <v>0</v>
      </c>
      <c r="CA90" s="173">
        <v>12</v>
      </c>
      <c r="CB90" s="173">
        <v>0</v>
      </c>
      <c r="CZ90" s="146">
        <v>0</v>
      </c>
    </row>
    <row r="91" spans="1:104" ht="22.5" x14ac:dyDescent="0.2">
      <c r="A91" s="171">
        <v>60</v>
      </c>
      <c r="B91" s="195" t="s">
        <v>109</v>
      </c>
      <c r="C91" s="196" t="s">
        <v>218</v>
      </c>
      <c r="D91" s="197" t="s">
        <v>85</v>
      </c>
      <c r="E91" s="198">
        <v>2.88</v>
      </c>
      <c r="F91" s="193"/>
      <c r="G91" s="172">
        <f t="shared" si="18"/>
        <v>0</v>
      </c>
      <c r="O91" s="170">
        <v>2</v>
      </c>
      <c r="AA91" s="146">
        <v>12</v>
      </c>
      <c r="AB91" s="146">
        <v>0</v>
      </c>
      <c r="AC91" s="146">
        <v>78</v>
      </c>
      <c r="AZ91" s="146">
        <v>2</v>
      </c>
      <c r="BA91" s="146">
        <f t="shared" si="19"/>
        <v>0</v>
      </c>
      <c r="BB91" s="146">
        <f t="shared" si="20"/>
        <v>0</v>
      </c>
      <c r="BC91" s="146">
        <f t="shared" si="21"/>
        <v>0</v>
      </c>
      <c r="BD91" s="146">
        <f t="shared" si="22"/>
        <v>0</v>
      </c>
      <c r="BE91" s="146">
        <f t="shared" si="23"/>
        <v>0</v>
      </c>
      <c r="CA91" s="173">
        <v>12</v>
      </c>
      <c r="CB91" s="173">
        <v>0</v>
      </c>
      <c r="CZ91" s="146">
        <v>0</v>
      </c>
    </row>
    <row r="92" spans="1:104" x14ac:dyDescent="0.2">
      <c r="A92" s="171">
        <v>61</v>
      </c>
      <c r="B92" s="195" t="s">
        <v>219</v>
      </c>
      <c r="C92" s="196" t="s">
        <v>220</v>
      </c>
      <c r="D92" s="197" t="s">
        <v>62</v>
      </c>
      <c r="E92" s="198">
        <v>1540.277</v>
      </c>
      <c r="F92" s="193"/>
      <c r="G92" s="172">
        <f t="shared" si="18"/>
        <v>0</v>
      </c>
      <c r="O92" s="170">
        <v>2</v>
      </c>
      <c r="AA92" s="146">
        <v>7</v>
      </c>
      <c r="AB92" s="146">
        <v>1002</v>
      </c>
      <c r="AC92" s="146">
        <v>5</v>
      </c>
      <c r="AZ92" s="146">
        <v>2</v>
      </c>
      <c r="BA92" s="146">
        <f t="shared" si="19"/>
        <v>0</v>
      </c>
      <c r="BB92" s="146">
        <f t="shared" si="20"/>
        <v>0</v>
      </c>
      <c r="BC92" s="146">
        <f t="shared" si="21"/>
        <v>0</v>
      </c>
      <c r="BD92" s="146">
        <f t="shared" si="22"/>
        <v>0</v>
      </c>
      <c r="BE92" s="146">
        <f t="shared" si="23"/>
        <v>0</v>
      </c>
      <c r="CA92" s="173">
        <v>7</v>
      </c>
      <c r="CB92" s="173">
        <v>1002</v>
      </c>
      <c r="CZ92" s="146">
        <v>0</v>
      </c>
    </row>
    <row r="93" spans="1:104" x14ac:dyDescent="0.2">
      <c r="A93" s="174"/>
      <c r="B93" s="199" t="s">
        <v>76</v>
      </c>
      <c r="C93" s="200" t="str">
        <f>CONCATENATE(B84," ",C84)</f>
        <v>769 Otvorové prvky z plastu</v>
      </c>
      <c r="D93" s="201"/>
      <c r="E93" s="202"/>
      <c r="F93" s="178"/>
      <c r="G93" s="179">
        <f>SUM(G84:G92)</f>
        <v>0</v>
      </c>
      <c r="O93" s="170">
        <v>4</v>
      </c>
      <c r="BA93" s="180">
        <f>SUM(BA84:BA92)</f>
        <v>0</v>
      </c>
      <c r="BB93" s="180">
        <f>SUM(BB84:BB92)</f>
        <v>0</v>
      </c>
      <c r="BC93" s="180">
        <f>SUM(BC84:BC92)</f>
        <v>0</v>
      </c>
      <c r="BD93" s="180">
        <f>SUM(BD84:BD92)</f>
        <v>0</v>
      </c>
      <c r="BE93" s="180">
        <f>SUM(BE84:BE92)</f>
        <v>0</v>
      </c>
    </row>
    <row r="94" spans="1:104" x14ac:dyDescent="0.2">
      <c r="A94" s="163" t="s">
        <v>74</v>
      </c>
      <c r="B94" s="203" t="s">
        <v>221</v>
      </c>
      <c r="C94" s="204" t="s">
        <v>222</v>
      </c>
      <c r="D94" s="205"/>
      <c r="E94" s="206"/>
      <c r="F94" s="167"/>
      <c r="G94" s="168"/>
      <c r="H94" s="169"/>
      <c r="I94" s="169"/>
      <c r="O94" s="170">
        <v>1</v>
      </c>
    </row>
    <row r="95" spans="1:104" x14ac:dyDescent="0.2">
      <c r="A95" s="171">
        <v>62</v>
      </c>
      <c r="B95" s="195" t="s">
        <v>223</v>
      </c>
      <c r="C95" s="196" t="s">
        <v>224</v>
      </c>
      <c r="D95" s="197" t="s">
        <v>85</v>
      </c>
      <c r="E95" s="198">
        <v>245</v>
      </c>
      <c r="F95" s="193"/>
      <c r="G95" s="172">
        <f>E95*F95</f>
        <v>0</v>
      </c>
      <c r="O95" s="170">
        <v>2</v>
      </c>
      <c r="AA95" s="146">
        <v>1</v>
      </c>
      <c r="AB95" s="146">
        <v>7</v>
      </c>
      <c r="AC95" s="146">
        <v>7</v>
      </c>
      <c r="AZ95" s="146">
        <v>2</v>
      </c>
      <c r="BA95" s="146">
        <f>IF(AZ95=1,G95,0)</f>
        <v>0</v>
      </c>
      <c r="BB95" s="146">
        <f>IF(AZ95=2,G95,0)</f>
        <v>0</v>
      </c>
      <c r="BC95" s="146">
        <f>IF(AZ95=3,G95,0)</f>
        <v>0</v>
      </c>
      <c r="BD95" s="146">
        <f>IF(AZ95=4,G95,0)</f>
        <v>0</v>
      </c>
      <c r="BE95" s="146">
        <f>IF(AZ95=5,G95,0)</f>
        <v>0</v>
      </c>
      <c r="CA95" s="173">
        <v>1</v>
      </c>
      <c r="CB95" s="173">
        <v>7</v>
      </c>
      <c r="CZ95" s="146">
        <v>3.1E-4</v>
      </c>
    </row>
    <row r="96" spans="1:104" x14ac:dyDescent="0.2">
      <c r="A96" s="174"/>
      <c r="B96" s="199" t="s">
        <v>76</v>
      </c>
      <c r="C96" s="200" t="str">
        <f>CONCATENATE(B94," ",C94)</f>
        <v>783 Nátěry</v>
      </c>
      <c r="D96" s="201"/>
      <c r="E96" s="202"/>
      <c r="F96" s="178"/>
      <c r="G96" s="179">
        <f>SUM(G94:G95)</f>
        <v>0</v>
      </c>
      <c r="O96" s="170">
        <v>4</v>
      </c>
      <c r="BA96" s="180">
        <f>SUM(BA94:BA95)</f>
        <v>0</v>
      </c>
      <c r="BB96" s="180">
        <f>SUM(BB94:BB95)</f>
        <v>0</v>
      </c>
      <c r="BC96" s="180">
        <f>SUM(BC94:BC95)</f>
        <v>0</v>
      </c>
      <c r="BD96" s="180">
        <f>SUM(BD94:BD95)</f>
        <v>0</v>
      </c>
      <c r="BE96" s="180">
        <f>SUM(BE94:BE95)</f>
        <v>0</v>
      </c>
    </row>
    <row r="97" spans="1:104" x14ac:dyDescent="0.2">
      <c r="A97" s="163" t="s">
        <v>74</v>
      </c>
      <c r="B97" s="203" t="s">
        <v>225</v>
      </c>
      <c r="C97" s="204" t="s">
        <v>226</v>
      </c>
      <c r="D97" s="205"/>
      <c r="E97" s="206"/>
      <c r="F97" s="167"/>
      <c r="G97" s="168"/>
      <c r="H97" s="169"/>
      <c r="I97" s="169"/>
      <c r="O97" s="170">
        <v>1</v>
      </c>
    </row>
    <row r="98" spans="1:104" x14ac:dyDescent="0.2">
      <c r="A98" s="171">
        <v>63</v>
      </c>
      <c r="B98" s="195" t="s">
        <v>227</v>
      </c>
      <c r="C98" s="196" t="s">
        <v>228</v>
      </c>
      <c r="D98" s="197" t="s">
        <v>154</v>
      </c>
      <c r="E98" s="198">
        <v>34.190525000000001</v>
      </c>
      <c r="F98" s="193"/>
      <c r="G98" s="172">
        <f>E98*F98</f>
        <v>0</v>
      </c>
      <c r="O98" s="170">
        <v>2</v>
      </c>
      <c r="AA98" s="146">
        <v>8</v>
      </c>
      <c r="AB98" s="146">
        <v>0</v>
      </c>
      <c r="AC98" s="146">
        <v>3</v>
      </c>
      <c r="AZ98" s="146">
        <v>1</v>
      </c>
      <c r="BA98" s="146">
        <f>IF(AZ98=1,G98,0)</f>
        <v>0</v>
      </c>
      <c r="BB98" s="146">
        <f>IF(AZ98=2,G98,0)</f>
        <v>0</v>
      </c>
      <c r="BC98" s="146">
        <f>IF(AZ98=3,G98,0)</f>
        <v>0</v>
      </c>
      <c r="BD98" s="146">
        <f>IF(AZ98=4,G98,0)</f>
        <v>0</v>
      </c>
      <c r="BE98" s="146">
        <f>IF(AZ98=5,G98,0)</f>
        <v>0</v>
      </c>
      <c r="CA98" s="173">
        <v>8</v>
      </c>
      <c r="CB98" s="173">
        <v>0</v>
      </c>
      <c r="CZ98" s="146">
        <v>0</v>
      </c>
    </row>
    <row r="99" spans="1:104" x14ac:dyDescent="0.2">
      <c r="A99" s="171">
        <v>64</v>
      </c>
      <c r="B99" s="195" t="s">
        <v>229</v>
      </c>
      <c r="C99" s="196" t="s">
        <v>230</v>
      </c>
      <c r="D99" s="197" t="s">
        <v>154</v>
      </c>
      <c r="E99" s="198">
        <v>34.190525000000001</v>
      </c>
      <c r="F99" s="193"/>
      <c r="G99" s="172">
        <f>E99*F99</f>
        <v>0</v>
      </c>
      <c r="O99" s="170">
        <v>2</v>
      </c>
      <c r="AA99" s="146">
        <v>8</v>
      </c>
      <c r="AB99" s="146">
        <v>0</v>
      </c>
      <c r="AC99" s="146">
        <v>3</v>
      </c>
      <c r="AZ99" s="146">
        <v>1</v>
      </c>
      <c r="BA99" s="146">
        <f>IF(AZ99=1,G99,0)</f>
        <v>0</v>
      </c>
      <c r="BB99" s="146">
        <f>IF(AZ99=2,G99,0)</f>
        <v>0</v>
      </c>
      <c r="BC99" s="146">
        <f>IF(AZ99=3,G99,0)</f>
        <v>0</v>
      </c>
      <c r="BD99" s="146">
        <f>IF(AZ99=4,G99,0)</f>
        <v>0</v>
      </c>
      <c r="BE99" s="146">
        <f>IF(AZ99=5,G99,0)</f>
        <v>0</v>
      </c>
      <c r="CA99" s="173">
        <v>8</v>
      </c>
      <c r="CB99" s="173">
        <v>0</v>
      </c>
      <c r="CZ99" s="146">
        <v>0</v>
      </c>
    </row>
    <row r="100" spans="1:104" x14ac:dyDescent="0.2">
      <c r="A100" s="171">
        <v>65</v>
      </c>
      <c r="B100" s="195" t="s">
        <v>231</v>
      </c>
      <c r="C100" s="196" t="s">
        <v>232</v>
      </c>
      <c r="D100" s="197" t="s">
        <v>154</v>
      </c>
      <c r="E100" s="198">
        <v>34.190525000000001</v>
      </c>
      <c r="F100" s="193"/>
      <c r="G100" s="172">
        <f>E100*F100</f>
        <v>0</v>
      </c>
      <c r="O100" s="170">
        <v>2</v>
      </c>
      <c r="AA100" s="146">
        <v>8</v>
      </c>
      <c r="AB100" s="146">
        <v>0</v>
      </c>
      <c r="AC100" s="146">
        <v>3</v>
      </c>
      <c r="AZ100" s="146">
        <v>1</v>
      </c>
      <c r="BA100" s="146">
        <f>IF(AZ100=1,G100,0)</f>
        <v>0</v>
      </c>
      <c r="BB100" s="146">
        <f>IF(AZ100=2,G100,0)</f>
        <v>0</v>
      </c>
      <c r="BC100" s="146">
        <f>IF(AZ100=3,G100,0)</f>
        <v>0</v>
      </c>
      <c r="BD100" s="146">
        <f>IF(AZ100=4,G100,0)</f>
        <v>0</v>
      </c>
      <c r="BE100" s="146">
        <f>IF(AZ100=5,G100,0)</f>
        <v>0</v>
      </c>
      <c r="CA100" s="173">
        <v>8</v>
      </c>
      <c r="CB100" s="173">
        <v>0</v>
      </c>
      <c r="CZ100" s="146">
        <v>0</v>
      </c>
    </row>
    <row r="101" spans="1:104" x14ac:dyDescent="0.2">
      <c r="A101" s="171">
        <v>66</v>
      </c>
      <c r="B101" s="195" t="s">
        <v>233</v>
      </c>
      <c r="C101" s="196" t="s">
        <v>234</v>
      </c>
      <c r="D101" s="197" t="s">
        <v>154</v>
      </c>
      <c r="E101" s="198">
        <v>34.190525000000001</v>
      </c>
      <c r="F101" s="193"/>
      <c r="G101" s="172">
        <f>E101*F101</f>
        <v>0</v>
      </c>
      <c r="O101" s="170">
        <v>2</v>
      </c>
      <c r="AA101" s="146">
        <v>8</v>
      </c>
      <c r="AB101" s="146">
        <v>0</v>
      </c>
      <c r="AC101" s="146">
        <v>3</v>
      </c>
      <c r="AZ101" s="146">
        <v>1</v>
      </c>
      <c r="BA101" s="146">
        <f>IF(AZ101=1,G101,0)</f>
        <v>0</v>
      </c>
      <c r="BB101" s="146">
        <f>IF(AZ101=2,G101,0)</f>
        <v>0</v>
      </c>
      <c r="BC101" s="146">
        <f>IF(AZ101=3,G101,0)</f>
        <v>0</v>
      </c>
      <c r="BD101" s="146">
        <f>IF(AZ101=4,G101,0)</f>
        <v>0</v>
      </c>
      <c r="BE101" s="146">
        <f>IF(AZ101=5,G101,0)</f>
        <v>0</v>
      </c>
      <c r="CA101" s="173">
        <v>8</v>
      </c>
      <c r="CB101" s="173">
        <v>0</v>
      </c>
      <c r="CZ101" s="146">
        <v>0</v>
      </c>
    </row>
    <row r="102" spans="1:104" x14ac:dyDescent="0.2">
      <c r="A102" s="171">
        <v>67</v>
      </c>
      <c r="B102" s="195" t="s">
        <v>235</v>
      </c>
      <c r="C102" s="196" t="s">
        <v>236</v>
      </c>
      <c r="D102" s="197" t="s">
        <v>154</v>
      </c>
      <c r="E102" s="198">
        <v>34.190525000000001</v>
      </c>
      <c r="F102" s="193"/>
      <c r="G102" s="172">
        <f>E102*F102</f>
        <v>0</v>
      </c>
      <c r="O102" s="170">
        <v>2</v>
      </c>
      <c r="AA102" s="146">
        <v>8</v>
      </c>
      <c r="AB102" s="146">
        <v>0</v>
      </c>
      <c r="AC102" s="146">
        <v>3</v>
      </c>
      <c r="AZ102" s="146">
        <v>1</v>
      </c>
      <c r="BA102" s="146">
        <f>IF(AZ102=1,G102,0)</f>
        <v>0</v>
      </c>
      <c r="BB102" s="146">
        <f>IF(AZ102=2,G102,0)</f>
        <v>0</v>
      </c>
      <c r="BC102" s="146">
        <f>IF(AZ102=3,G102,0)</f>
        <v>0</v>
      </c>
      <c r="BD102" s="146">
        <f>IF(AZ102=4,G102,0)</f>
        <v>0</v>
      </c>
      <c r="BE102" s="146">
        <f>IF(AZ102=5,G102,0)</f>
        <v>0</v>
      </c>
      <c r="CA102" s="173">
        <v>8</v>
      </c>
      <c r="CB102" s="173">
        <v>0</v>
      </c>
      <c r="CZ102" s="146">
        <v>0</v>
      </c>
    </row>
    <row r="103" spans="1:104" x14ac:dyDescent="0.2">
      <c r="A103" s="174"/>
      <c r="B103" s="175" t="s">
        <v>76</v>
      </c>
      <c r="C103" s="176" t="str">
        <f>CONCATENATE(B97," ",C97)</f>
        <v>D96 Přesuny suti a vybouraných hmot</v>
      </c>
      <c r="D103" s="177"/>
      <c r="E103" s="202"/>
      <c r="F103" s="178"/>
      <c r="G103" s="179">
        <f>SUM(G97:G102)</f>
        <v>0</v>
      </c>
      <c r="O103" s="170">
        <v>4</v>
      </c>
      <c r="BA103" s="180">
        <f>SUM(BA97:BA102)</f>
        <v>0</v>
      </c>
      <c r="BB103" s="180">
        <f>SUM(BB97:BB102)</f>
        <v>0</v>
      </c>
      <c r="BC103" s="180">
        <f>SUM(BC97:BC102)</f>
        <v>0</v>
      </c>
      <c r="BD103" s="180">
        <f>SUM(BD97:BD102)</f>
        <v>0</v>
      </c>
      <c r="BE103" s="180">
        <f>SUM(BE97:BE102)</f>
        <v>0</v>
      </c>
    </row>
    <row r="104" spans="1:104" x14ac:dyDescent="0.2">
      <c r="E104" s="146"/>
    </row>
    <row r="105" spans="1:104" x14ac:dyDescent="0.2">
      <c r="E105" s="146"/>
    </row>
    <row r="106" spans="1:104" x14ac:dyDescent="0.2">
      <c r="E106" s="146"/>
    </row>
    <row r="107" spans="1:104" x14ac:dyDescent="0.2">
      <c r="E107" s="146"/>
    </row>
    <row r="108" spans="1:104" x14ac:dyDescent="0.2">
      <c r="E108" s="146"/>
    </row>
    <row r="109" spans="1:104" x14ac:dyDescent="0.2">
      <c r="E109" s="146"/>
    </row>
    <row r="110" spans="1:104" x14ac:dyDescent="0.2">
      <c r="E110" s="146"/>
    </row>
    <row r="111" spans="1:104" x14ac:dyDescent="0.2">
      <c r="E111" s="146"/>
    </row>
    <row r="112" spans="1:104" x14ac:dyDescent="0.2">
      <c r="E112" s="146"/>
    </row>
    <row r="113" spans="1:7" x14ac:dyDescent="0.2">
      <c r="E113" s="146"/>
    </row>
    <row r="114" spans="1:7" x14ac:dyDescent="0.2">
      <c r="E114" s="146"/>
    </row>
    <row r="115" spans="1:7" x14ac:dyDescent="0.2">
      <c r="E115" s="146"/>
    </row>
    <row r="116" spans="1:7" x14ac:dyDescent="0.2">
      <c r="E116" s="146"/>
    </row>
    <row r="117" spans="1:7" x14ac:dyDescent="0.2">
      <c r="E117" s="146"/>
    </row>
    <row r="118" spans="1:7" x14ac:dyDescent="0.2">
      <c r="E118" s="146"/>
    </row>
    <row r="119" spans="1:7" x14ac:dyDescent="0.2">
      <c r="E119" s="146"/>
    </row>
    <row r="120" spans="1:7" x14ac:dyDescent="0.2">
      <c r="E120" s="146"/>
    </row>
    <row r="121" spans="1:7" x14ac:dyDescent="0.2">
      <c r="E121" s="146"/>
    </row>
    <row r="122" spans="1:7" x14ac:dyDescent="0.2">
      <c r="E122" s="146"/>
    </row>
    <row r="123" spans="1:7" x14ac:dyDescent="0.2">
      <c r="E123" s="146"/>
    </row>
    <row r="124" spans="1:7" x14ac:dyDescent="0.2">
      <c r="E124" s="146"/>
    </row>
    <row r="125" spans="1:7" x14ac:dyDescent="0.2">
      <c r="E125" s="146"/>
    </row>
    <row r="126" spans="1:7" x14ac:dyDescent="0.2">
      <c r="E126" s="146"/>
    </row>
    <row r="127" spans="1:7" x14ac:dyDescent="0.2">
      <c r="A127" s="181"/>
      <c r="B127" s="181"/>
      <c r="C127" s="181"/>
      <c r="D127" s="181"/>
      <c r="E127" s="181"/>
      <c r="F127" s="181"/>
      <c r="G127" s="181"/>
    </row>
    <row r="128" spans="1:7" x14ac:dyDescent="0.2">
      <c r="A128" s="181"/>
      <c r="B128" s="181"/>
      <c r="C128" s="181"/>
      <c r="D128" s="181"/>
      <c r="E128" s="181"/>
      <c r="F128" s="181"/>
      <c r="G128" s="181"/>
    </row>
    <row r="129" spans="1:7" x14ac:dyDescent="0.2">
      <c r="A129" s="181"/>
      <c r="B129" s="181"/>
      <c r="C129" s="181"/>
      <c r="D129" s="181"/>
      <c r="E129" s="181"/>
      <c r="F129" s="181"/>
      <c r="G129" s="181"/>
    </row>
    <row r="130" spans="1:7" x14ac:dyDescent="0.2">
      <c r="A130" s="181"/>
      <c r="B130" s="181"/>
      <c r="C130" s="181"/>
      <c r="D130" s="181"/>
      <c r="E130" s="181"/>
      <c r="F130" s="181"/>
      <c r="G130" s="181"/>
    </row>
    <row r="131" spans="1:7" x14ac:dyDescent="0.2">
      <c r="E131" s="146"/>
    </row>
    <row r="132" spans="1:7" x14ac:dyDescent="0.2">
      <c r="E132" s="146"/>
    </row>
    <row r="133" spans="1:7" x14ac:dyDescent="0.2">
      <c r="E133" s="146"/>
    </row>
    <row r="134" spans="1:7" x14ac:dyDescent="0.2">
      <c r="E134" s="146"/>
    </row>
    <row r="135" spans="1:7" x14ac:dyDescent="0.2">
      <c r="E135" s="146"/>
    </row>
    <row r="136" spans="1:7" x14ac:dyDescent="0.2">
      <c r="E136" s="146"/>
    </row>
    <row r="137" spans="1:7" x14ac:dyDescent="0.2">
      <c r="E137" s="146"/>
    </row>
    <row r="138" spans="1:7" x14ac:dyDescent="0.2">
      <c r="E138" s="146"/>
    </row>
    <row r="139" spans="1:7" x14ac:dyDescent="0.2">
      <c r="E139" s="146"/>
    </row>
    <row r="140" spans="1:7" x14ac:dyDescent="0.2">
      <c r="E140" s="146"/>
    </row>
    <row r="141" spans="1:7" x14ac:dyDescent="0.2">
      <c r="E141" s="146"/>
    </row>
    <row r="142" spans="1:7" x14ac:dyDescent="0.2">
      <c r="E142" s="146"/>
    </row>
    <row r="143" spans="1:7" x14ac:dyDescent="0.2">
      <c r="E143" s="146"/>
    </row>
    <row r="144" spans="1:7" x14ac:dyDescent="0.2">
      <c r="E144" s="146"/>
    </row>
    <row r="145" spans="5:5" x14ac:dyDescent="0.2">
      <c r="E145" s="146"/>
    </row>
    <row r="146" spans="5:5" x14ac:dyDescent="0.2">
      <c r="E146" s="146"/>
    </row>
    <row r="147" spans="5:5" x14ac:dyDescent="0.2">
      <c r="E147" s="146"/>
    </row>
    <row r="148" spans="5:5" x14ac:dyDescent="0.2">
      <c r="E148" s="146"/>
    </row>
    <row r="149" spans="5:5" x14ac:dyDescent="0.2">
      <c r="E149" s="146"/>
    </row>
    <row r="150" spans="5:5" x14ac:dyDescent="0.2">
      <c r="E150" s="146"/>
    </row>
    <row r="151" spans="5:5" x14ac:dyDescent="0.2">
      <c r="E151" s="146"/>
    </row>
    <row r="152" spans="5:5" x14ac:dyDescent="0.2">
      <c r="E152" s="146"/>
    </row>
    <row r="153" spans="5:5" x14ac:dyDescent="0.2">
      <c r="E153" s="146"/>
    </row>
    <row r="154" spans="5:5" x14ac:dyDescent="0.2">
      <c r="E154" s="146"/>
    </row>
    <row r="155" spans="5:5" x14ac:dyDescent="0.2">
      <c r="E155" s="146"/>
    </row>
    <row r="156" spans="5:5" x14ac:dyDescent="0.2">
      <c r="E156" s="146"/>
    </row>
    <row r="157" spans="5:5" x14ac:dyDescent="0.2">
      <c r="E157" s="146"/>
    </row>
    <row r="158" spans="5:5" x14ac:dyDescent="0.2">
      <c r="E158" s="146"/>
    </row>
    <row r="159" spans="5:5" x14ac:dyDescent="0.2">
      <c r="E159" s="146"/>
    </row>
    <row r="160" spans="5:5" x14ac:dyDescent="0.2">
      <c r="E160" s="146"/>
    </row>
    <row r="161" spans="1:7" x14ac:dyDescent="0.2">
      <c r="E161" s="146"/>
    </row>
    <row r="162" spans="1:7" x14ac:dyDescent="0.2">
      <c r="A162" s="182"/>
      <c r="B162" s="182"/>
    </row>
    <row r="163" spans="1:7" x14ac:dyDescent="0.2">
      <c r="A163" s="181"/>
      <c r="B163" s="181"/>
      <c r="C163" s="184"/>
      <c r="D163" s="184"/>
      <c r="E163" s="185"/>
      <c r="F163" s="184"/>
      <c r="G163" s="186"/>
    </row>
    <row r="164" spans="1:7" x14ac:dyDescent="0.2">
      <c r="A164" s="187"/>
      <c r="B164" s="187"/>
      <c r="C164" s="181"/>
      <c r="D164" s="181"/>
      <c r="E164" s="188"/>
      <c r="F164" s="181"/>
      <c r="G164" s="181"/>
    </row>
    <row r="165" spans="1:7" x14ac:dyDescent="0.2">
      <c r="A165" s="181"/>
      <c r="B165" s="181"/>
      <c r="C165" s="181"/>
      <c r="D165" s="181"/>
      <c r="E165" s="188"/>
      <c r="F165" s="181"/>
      <c r="G165" s="181"/>
    </row>
    <row r="166" spans="1:7" x14ac:dyDescent="0.2">
      <c r="A166" s="181"/>
      <c r="B166" s="181"/>
      <c r="C166" s="181"/>
      <c r="D166" s="181"/>
      <c r="E166" s="188"/>
      <c r="F166" s="181"/>
      <c r="G166" s="181"/>
    </row>
    <row r="167" spans="1:7" x14ac:dyDescent="0.2">
      <c r="A167" s="181"/>
      <c r="B167" s="181"/>
      <c r="C167" s="181"/>
      <c r="D167" s="181"/>
      <c r="E167" s="188"/>
      <c r="F167" s="181"/>
      <c r="G167" s="181"/>
    </row>
    <row r="168" spans="1:7" x14ac:dyDescent="0.2">
      <c r="A168" s="181"/>
      <c r="B168" s="181"/>
      <c r="C168" s="181"/>
      <c r="D168" s="181"/>
      <c r="E168" s="188"/>
      <c r="F168" s="181"/>
      <c r="G168" s="181"/>
    </row>
    <row r="169" spans="1:7" x14ac:dyDescent="0.2">
      <c r="A169" s="181"/>
      <c r="B169" s="181"/>
      <c r="C169" s="181"/>
      <c r="D169" s="181"/>
      <c r="E169" s="188"/>
      <c r="F169" s="181"/>
      <c r="G169" s="181"/>
    </row>
    <row r="170" spans="1:7" x14ac:dyDescent="0.2">
      <c r="A170" s="181"/>
      <c r="B170" s="181"/>
      <c r="C170" s="181"/>
      <c r="D170" s="181"/>
      <c r="E170" s="188"/>
      <c r="F170" s="181"/>
      <c r="G170" s="181"/>
    </row>
    <row r="171" spans="1:7" x14ac:dyDescent="0.2">
      <c r="A171" s="181"/>
      <c r="B171" s="181"/>
      <c r="C171" s="181"/>
      <c r="D171" s="181"/>
      <c r="E171" s="188"/>
      <c r="F171" s="181"/>
      <c r="G171" s="181"/>
    </row>
    <row r="172" spans="1:7" x14ac:dyDescent="0.2">
      <c r="A172" s="181"/>
      <c r="B172" s="181"/>
      <c r="C172" s="181"/>
      <c r="D172" s="181"/>
      <c r="E172" s="188"/>
      <c r="F172" s="181"/>
      <c r="G172" s="181"/>
    </row>
    <row r="173" spans="1:7" x14ac:dyDescent="0.2">
      <c r="A173" s="181"/>
      <c r="B173" s="181"/>
      <c r="C173" s="181"/>
      <c r="D173" s="181"/>
      <c r="E173" s="188"/>
      <c r="F173" s="181"/>
      <c r="G173" s="181"/>
    </row>
    <row r="174" spans="1:7" x14ac:dyDescent="0.2">
      <c r="A174" s="181"/>
      <c r="B174" s="181"/>
      <c r="C174" s="181"/>
      <c r="D174" s="181"/>
      <c r="E174" s="188"/>
      <c r="F174" s="181"/>
      <c r="G174" s="181"/>
    </row>
    <row r="175" spans="1:7" x14ac:dyDescent="0.2">
      <c r="A175" s="181"/>
      <c r="B175" s="181"/>
      <c r="C175" s="181"/>
      <c r="D175" s="181"/>
      <c r="E175" s="188"/>
      <c r="F175" s="181"/>
      <c r="G175" s="181"/>
    </row>
    <row r="176" spans="1:7" x14ac:dyDescent="0.2">
      <c r="A176" s="181"/>
      <c r="B176" s="181"/>
      <c r="C176" s="181"/>
      <c r="D176" s="181"/>
      <c r="E176" s="188"/>
      <c r="F176" s="181"/>
      <c r="G176" s="181"/>
    </row>
  </sheetData>
  <sheetProtection selectLockedCells="1" selectUnlockedCells="1"/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</dc:creator>
  <cp:lastModifiedBy>viktor</cp:lastModifiedBy>
  <dcterms:created xsi:type="dcterms:W3CDTF">2024-01-26T08:09:37Z</dcterms:created>
  <dcterms:modified xsi:type="dcterms:W3CDTF">2024-03-11T11:59:14Z</dcterms:modified>
</cp:coreProperties>
</file>