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takova.zuzana\Disk Google\SOŠ\VÝBĚROVÁ ŘÍZENÍ\Oprava odpadů a WC 1.NP\"/>
    </mc:Choice>
  </mc:AlternateContent>
  <bookViews>
    <workbookView xWindow="360" yWindow="405" windowWidth="28455" windowHeight="1224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list'!$G$2</definedName>
    <definedName name="MJ">'Krycí list'!$G$5</definedName>
    <definedName name="Mont">Rekapitulace!$H$20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Položky!$A$1:$G$77</definedName>
    <definedName name="_xlnm.Print_Area" localSheetId="1">Rekapitulace!$A$1:$I$34</definedName>
    <definedName name="PocetMJ">'Krycí list'!$G$6</definedName>
    <definedName name="Poznamka">'Krycí list'!$B$37</definedName>
    <definedName name="Projektant">'Krycí list'!$C$8</definedName>
    <definedName name="PSV">Rekapitulace!$F$20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76" i="3"/>
  <c r="BD76" i="3"/>
  <c r="BC76" i="3"/>
  <c r="BA76" i="3"/>
  <c r="G76" i="3"/>
  <c r="BB76" i="3" s="1"/>
  <c r="BE75" i="3"/>
  <c r="BD75" i="3"/>
  <c r="BC75" i="3"/>
  <c r="BA75" i="3"/>
  <c r="G75" i="3"/>
  <c r="BB75" i="3" s="1"/>
  <c r="BE74" i="3"/>
  <c r="BD74" i="3"/>
  <c r="BC74" i="3"/>
  <c r="BC77" i="3" s="1"/>
  <c r="G19" i="2" s="1"/>
  <c r="BA74" i="3"/>
  <c r="G74" i="3"/>
  <c r="BB74" i="3" s="1"/>
  <c r="B19" i="2"/>
  <c r="A19" i="2"/>
  <c r="BD77" i="3"/>
  <c r="H19" i="2" s="1"/>
  <c r="C77" i="3"/>
  <c r="BE71" i="3"/>
  <c r="BD71" i="3"/>
  <c r="BC71" i="3"/>
  <c r="BA71" i="3"/>
  <c r="G71" i="3"/>
  <c r="BB71" i="3" s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A66" i="3"/>
  <c r="G66" i="3"/>
  <c r="BB66" i="3" s="1"/>
  <c r="BE65" i="3"/>
  <c r="BD65" i="3"/>
  <c r="BC65" i="3"/>
  <c r="BA65" i="3"/>
  <c r="G65" i="3"/>
  <c r="BB65" i="3" s="1"/>
  <c r="B18" i="2"/>
  <c r="A18" i="2"/>
  <c r="BA72" i="3"/>
  <c r="E18" i="2" s="1"/>
  <c r="C72" i="3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E63" i="3" s="1"/>
  <c r="I17" i="2" s="1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C63" i="3" s="1"/>
  <c r="G17" i="2" s="1"/>
  <c r="BA58" i="3"/>
  <c r="G58" i="3"/>
  <c r="BB58" i="3" s="1"/>
  <c r="B17" i="2"/>
  <c r="A17" i="2"/>
  <c r="C63" i="3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C56" i="3" s="1"/>
  <c r="G16" i="2" s="1"/>
  <c r="BA53" i="3"/>
  <c r="G53" i="3"/>
  <c r="BB53" i="3" s="1"/>
  <c r="B16" i="2"/>
  <c r="A16" i="2"/>
  <c r="C56" i="3"/>
  <c r="BE50" i="3"/>
  <c r="BD50" i="3"/>
  <c r="BD51" i="3" s="1"/>
  <c r="H15" i="2" s="1"/>
  <c r="BC50" i="3"/>
  <c r="BC51" i="3" s="1"/>
  <c r="G15" i="2" s="1"/>
  <c r="BB50" i="3"/>
  <c r="BB51" i="3" s="1"/>
  <c r="F15" i="2" s="1"/>
  <c r="G50" i="3"/>
  <c r="BA50" i="3" s="1"/>
  <c r="BA51" i="3" s="1"/>
  <c r="E15" i="2" s="1"/>
  <c r="B15" i="2"/>
  <c r="A15" i="2"/>
  <c r="BE51" i="3"/>
  <c r="I15" i="2" s="1"/>
  <c r="C51" i="3"/>
  <c r="BE47" i="3"/>
  <c r="BD47" i="3"/>
  <c r="BC47" i="3"/>
  <c r="BB47" i="3"/>
  <c r="G47" i="3"/>
  <c r="BA47" i="3" s="1"/>
  <c r="BE46" i="3"/>
  <c r="BD46" i="3"/>
  <c r="BC46" i="3"/>
  <c r="BB46" i="3"/>
  <c r="G46" i="3"/>
  <c r="BA46" i="3" s="1"/>
  <c r="BE45" i="3"/>
  <c r="BD45" i="3"/>
  <c r="BC45" i="3"/>
  <c r="BB45" i="3"/>
  <c r="G45" i="3"/>
  <c r="BA45" i="3" s="1"/>
  <c r="BE44" i="3"/>
  <c r="BD44" i="3"/>
  <c r="BC44" i="3"/>
  <c r="BB44" i="3"/>
  <c r="G44" i="3"/>
  <c r="BA44" i="3" s="1"/>
  <c r="BE43" i="3"/>
  <c r="BD43" i="3"/>
  <c r="BC43" i="3"/>
  <c r="BB43" i="3"/>
  <c r="G43" i="3"/>
  <c r="BA43" i="3" s="1"/>
  <c r="B14" i="2"/>
  <c r="A14" i="2"/>
  <c r="C48" i="3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13" i="2"/>
  <c r="A13" i="2"/>
  <c r="BC41" i="3"/>
  <c r="G13" i="2" s="1"/>
  <c r="C41" i="3"/>
  <c r="BE34" i="3"/>
  <c r="BE35" i="3" s="1"/>
  <c r="I12" i="2" s="1"/>
  <c r="BD34" i="3"/>
  <c r="BD35" i="3" s="1"/>
  <c r="H12" i="2" s="1"/>
  <c r="BC34" i="3"/>
  <c r="BC35" i="3" s="1"/>
  <c r="G12" i="2" s="1"/>
  <c r="BB34" i="3"/>
  <c r="BB35" i="3" s="1"/>
  <c r="F12" i="2" s="1"/>
  <c r="G34" i="3"/>
  <c r="BA34" i="3" s="1"/>
  <c r="BA35" i="3" s="1"/>
  <c r="E12" i="2" s="1"/>
  <c r="B12" i="2"/>
  <c r="A12" i="2"/>
  <c r="C35" i="3"/>
  <c r="BE31" i="3"/>
  <c r="BE32" i="3" s="1"/>
  <c r="I11" i="2" s="1"/>
  <c r="BD31" i="3"/>
  <c r="BD32" i="3" s="1"/>
  <c r="H11" i="2" s="1"/>
  <c r="BC31" i="3"/>
  <c r="BB31" i="3"/>
  <c r="BB32" i="3" s="1"/>
  <c r="F11" i="2" s="1"/>
  <c r="G31" i="3"/>
  <c r="BA31" i="3" s="1"/>
  <c r="BA32" i="3" s="1"/>
  <c r="E11" i="2" s="1"/>
  <c r="B11" i="2"/>
  <c r="A11" i="2"/>
  <c r="BC32" i="3"/>
  <c r="G11" i="2" s="1"/>
  <c r="C32" i="3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C29" i="3" s="1"/>
  <c r="G10" i="2" s="1"/>
  <c r="BB26" i="3"/>
  <c r="G26" i="3"/>
  <c r="BA26" i="3" s="1"/>
  <c r="B10" i="2"/>
  <c r="A10" i="2"/>
  <c r="C29" i="3"/>
  <c r="BE23" i="3"/>
  <c r="BD23" i="3"/>
  <c r="BD24" i="3" s="1"/>
  <c r="H9" i="2" s="1"/>
  <c r="BC23" i="3"/>
  <c r="BC24" i="3" s="1"/>
  <c r="G9" i="2" s="1"/>
  <c r="BB23" i="3"/>
  <c r="BB24" i="3" s="1"/>
  <c r="F9" i="2" s="1"/>
  <c r="G23" i="3"/>
  <c r="BA23" i="3" s="1"/>
  <c r="BA24" i="3" s="1"/>
  <c r="E9" i="2" s="1"/>
  <c r="B9" i="2"/>
  <c r="A9" i="2"/>
  <c r="BE24" i="3"/>
  <c r="I9" i="2" s="1"/>
  <c r="C24" i="3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C21" i="3" s="1"/>
  <c r="G8" i="2" s="1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BB21" i="3" s="1"/>
  <c r="F8" i="2" s="1"/>
  <c r="G15" i="3"/>
  <c r="BA15" i="3" s="1"/>
  <c r="B8" i="2"/>
  <c r="A8" i="2"/>
  <c r="BE21" i="3"/>
  <c r="I8" i="2" s="1"/>
  <c r="C21" i="3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C13" i="3" s="1"/>
  <c r="G7" i="2" s="1"/>
  <c r="BB8" i="3"/>
  <c r="G8" i="3"/>
  <c r="BA8" i="3" s="1"/>
  <c r="B7" i="2"/>
  <c r="A7" i="2"/>
  <c r="C13" i="3"/>
  <c r="E4" i="3"/>
  <c r="C4" i="3"/>
  <c r="C2" i="2"/>
  <c r="C33" i="1"/>
  <c r="F33" i="1" s="1"/>
  <c r="C31" i="1"/>
  <c r="C9" i="1"/>
  <c r="G7" i="1"/>
  <c r="D2" i="1"/>
  <c r="C2" i="1"/>
  <c r="BA77" i="3" l="1"/>
  <c r="E19" i="2" s="1"/>
  <c r="BC72" i="3"/>
  <c r="G18" i="2" s="1"/>
  <c r="BE72" i="3"/>
  <c r="I18" i="2" s="1"/>
  <c r="BD72" i="3"/>
  <c r="H18" i="2" s="1"/>
  <c r="BA63" i="3"/>
  <c r="E17" i="2" s="1"/>
  <c r="BD56" i="3"/>
  <c r="H16" i="2" s="1"/>
  <c r="BA56" i="3"/>
  <c r="E16" i="2" s="1"/>
  <c r="BE56" i="3"/>
  <c r="I16" i="2" s="1"/>
  <c r="BD48" i="3"/>
  <c r="H14" i="2" s="1"/>
  <c r="BC48" i="3"/>
  <c r="G14" i="2" s="1"/>
  <c r="BE48" i="3"/>
  <c r="I14" i="2" s="1"/>
  <c r="BA41" i="3"/>
  <c r="E13" i="2" s="1"/>
  <c r="BE41" i="3"/>
  <c r="I13" i="2" s="1"/>
  <c r="G20" i="2"/>
  <c r="C18" i="1" s="1"/>
  <c r="BA29" i="3"/>
  <c r="E10" i="2" s="1"/>
  <c r="BE29" i="3"/>
  <c r="I10" i="2" s="1"/>
  <c r="BD13" i="3"/>
  <c r="H7" i="2" s="1"/>
  <c r="BE13" i="3"/>
  <c r="I7" i="2" s="1"/>
  <c r="BB29" i="3"/>
  <c r="F10" i="2" s="1"/>
  <c r="BB41" i="3"/>
  <c r="F13" i="2" s="1"/>
  <c r="BA48" i="3"/>
  <c r="E14" i="2" s="1"/>
  <c r="BB13" i="3"/>
  <c r="F7" i="2" s="1"/>
  <c r="BD21" i="3"/>
  <c r="H8" i="2" s="1"/>
  <c r="BB48" i="3"/>
  <c r="F14" i="2" s="1"/>
  <c r="BB56" i="3"/>
  <c r="F16" i="2" s="1"/>
  <c r="BD63" i="3"/>
  <c r="H17" i="2" s="1"/>
  <c r="BB72" i="3"/>
  <c r="F18" i="2" s="1"/>
  <c r="G77" i="3"/>
  <c r="BB77" i="3"/>
  <c r="F19" i="2" s="1"/>
  <c r="BE77" i="3"/>
  <c r="I19" i="2" s="1"/>
  <c r="I20" i="2" s="1"/>
  <c r="C21" i="1" s="1"/>
  <c r="BA21" i="3"/>
  <c r="E8" i="2" s="1"/>
  <c r="BD29" i="3"/>
  <c r="H10" i="2" s="1"/>
  <c r="BD41" i="3"/>
  <c r="H13" i="2" s="1"/>
  <c r="BA13" i="3"/>
  <c r="E7" i="2" s="1"/>
  <c r="BB63" i="3"/>
  <c r="F17" i="2" s="1"/>
  <c r="G13" i="3"/>
  <c r="G21" i="3"/>
  <c r="G24" i="3"/>
  <c r="G29" i="3"/>
  <c r="G32" i="3"/>
  <c r="G35" i="3"/>
  <c r="G41" i="3"/>
  <c r="G48" i="3"/>
  <c r="G51" i="3"/>
  <c r="G56" i="3"/>
  <c r="G63" i="3"/>
  <c r="G72" i="3"/>
  <c r="F20" i="2" l="1"/>
  <c r="C16" i="1" s="1"/>
  <c r="H20" i="2"/>
  <c r="C17" i="1" s="1"/>
  <c r="E20" i="2"/>
  <c r="G32" i="2" s="1"/>
  <c r="I32" i="2" s="1"/>
  <c r="G31" i="2"/>
  <c r="I31" i="2" s="1"/>
  <c r="G21" i="1" s="1"/>
  <c r="G29" i="2"/>
  <c r="I29" i="2" s="1"/>
  <c r="G19" i="1" s="1"/>
  <c r="G27" i="2"/>
  <c r="I27" i="2" s="1"/>
  <c r="G17" i="1" s="1"/>
  <c r="G26" i="2"/>
  <c r="I26" i="2" s="1"/>
  <c r="G16" i="1" s="1"/>
  <c r="G25" i="2"/>
  <c r="I25" i="2" s="1"/>
  <c r="C15" i="1"/>
  <c r="C19" i="1" s="1"/>
  <c r="C22" i="1" s="1"/>
  <c r="G28" i="2" l="1"/>
  <c r="I28" i="2" s="1"/>
  <c r="G18" i="1" s="1"/>
  <c r="G30" i="2"/>
  <c r="I30" i="2" s="1"/>
  <c r="G20" i="1" s="1"/>
  <c r="G15" i="1"/>
  <c r="H33" i="2" l="1"/>
  <c r="G23" i="1" s="1"/>
  <c r="G22" i="1" s="1"/>
  <c r="C23" i="1" l="1"/>
  <c r="F30" i="1" s="1"/>
  <c r="F31" i="1"/>
  <c r="F34" i="1" s="1"/>
</calcChain>
</file>

<file path=xl/sharedStrings.xml><?xml version="1.0" encoding="utf-8"?>
<sst xmlns="http://schemas.openxmlformats.org/spreadsheetml/2006/main" count="295" uniqueCount="203">
  <si>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</si>
  <si>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</si>
  <si>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</si>
  <si>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</si>
  <si>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</si>
  <si>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</si>
  <si>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</si>
  <si>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</si>
  <si>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</si>
  <si>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</si>
  <si>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</si>
  <si>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</si>
  <si>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</si>
  <si>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</si>
  <si>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</si>
  <si>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</si>
  <si>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</si>
  <si>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</si>
  <si>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</si>
  <si>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</si>
  <si>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</si>
  <si>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</si>
  <si>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</si>
  <si>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</si>
  <si>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</si>
  <si>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</si>
  <si>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</si>
  <si>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</si>
  <si>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</si>
  <si>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</si>
  <si>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</si>
  <si>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</si>
  <si>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</si>
  <si>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</si>
  <si>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</si>
  <si>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</si>
  <si>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</si>
  <si>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</si>
  <si>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</si>
  <si>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</si>
  <si>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</si>
  <si>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</si>
  <si>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</si>
  <si>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</si>
  <si>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</si>
  <si>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</si>
  <si>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</si>
  <si>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</si>
  <si>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</si>
  <si>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</si>
  <si>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</si>
  <si>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</si>
  <si>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</si>
  <si>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</si>
  <si>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</si>
  <si>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</si>
  <si>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</si>
  <si>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</si>
  <si>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</si>
  <si>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</si>
  <si>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</si>
  <si>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</si>
  <si>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</si>
  <si>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</si>
  <si>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</si>
  <si>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</si>
  <si>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</si>
  <si>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</si>
  <si>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</si>
  <si>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</si>
  <si>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</si>
  <si>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</si>
  <si>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</si>
  <si>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</si>
  <si>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</si>
  <si>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</si>
  <si>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</si>
  <si>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20205</t>
  </si>
  <si>
    <t>002</t>
  </si>
  <si>
    <t>Oprava havarijního stavu kanalizační přípojky</t>
  </si>
  <si>
    <t>Zemní práce a terénní úpravy</t>
  </si>
  <si>
    <t>132302101U00</t>
  </si>
  <si>
    <t xml:space="preserve">Hloub rýh š 0,6m soudr hor 4 ručně </t>
  </si>
  <si>
    <t>m3</t>
  </si>
  <si>
    <t>174101101R00</t>
  </si>
  <si>
    <t xml:space="preserve">Zásyp jam, rýh, šachet bez zhutnění </t>
  </si>
  <si>
    <t>PC</t>
  </si>
  <si>
    <t xml:space="preserve">Vývoz zeminy + nakládka </t>
  </si>
  <si>
    <t>soub</t>
  </si>
  <si>
    <t xml:space="preserve">Dodávka kop.písek - zásyp kanalizace </t>
  </si>
  <si>
    <t xml:space="preserve">Pažení výkopu </t>
  </si>
  <si>
    <t>m2</t>
  </si>
  <si>
    <t>5</t>
  </si>
  <si>
    <t>Komunikace</t>
  </si>
  <si>
    <t>564762111R00</t>
  </si>
  <si>
    <t xml:space="preserve">Podklad z kam.drceného 32-63 s výplň.kamen. 20 cm </t>
  </si>
  <si>
    <t>567211210R00</t>
  </si>
  <si>
    <t xml:space="preserve">Podklad z prostého betonu tř. II  tloušťky 10 cm </t>
  </si>
  <si>
    <t>596215021R00</t>
  </si>
  <si>
    <t xml:space="preserve">Kladení zámkové dlažby tl. 6 cm do drtě tl. 4 cm </t>
  </si>
  <si>
    <t xml:space="preserve">Demontáž dlažeb a podsypu </t>
  </si>
  <si>
    <t>hod</t>
  </si>
  <si>
    <t xml:space="preserve">Dodávka zámkové dlažby </t>
  </si>
  <si>
    <t xml:space="preserve">Úprava šachty ,poklop,prstenec </t>
  </si>
  <si>
    <t>61</t>
  </si>
  <si>
    <t>Upravy povrchů vnitřní</t>
  </si>
  <si>
    <t>612472181R00</t>
  </si>
  <si>
    <t xml:space="preserve">Omítka stěn, jádro míchané, štuk ze suché směsi </t>
  </si>
  <si>
    <t>63</t>
  </si>
  <si>
    <t>Podlahy a podlahové konstrukce</t>
  </si>
  <si>
    <t>631315621RN5</t>
  </si>
  <si>
    <t>Mazanina betonová tl. 12 - 24 cm C 20/25 z betonu prostého XC1</t>
  </si>
  <si>
    <t>631319173R00</t>
  </si>
  <si>
    <t xml:space="preserve">Příplatek za stržení povrchu mazaniny tl. 10 cm </t>
  </si>
  <si>
    <t>631361921RT5</t>
  </si>
  <si>
    <t>Výztuž mazanin svařovanou sítí průměr drátu  6,0, oka 150/150 mm KH20</t>
  </si>
  <si>
    <t>t</t>
  </si>
  <si>
    <t>91</t>
  </si>
  <si>
    <t>Doplňující práce na komunikaci</t>
  </si>
  <si>
    <t>998223011R00</t>
  </si>
  <si>
    <t xml:space="preserve">Přesun hmot, pozemní komunikace, kryt dlážděný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</si>
  <si>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</si>
  <si>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</si>
  <si>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</si>
  <si>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</si>
  <si>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</si>
  <si>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</si>
  <si>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965043441RT5</t>
  </si>
  <si>
    <t>Bourání podkladů bet., potěr tl. 15 cm, nad 4 m2 sbíječka mazanina tl. 15 - 20 cm s potěrem</t>
  </si>
  <si>
    <t>965048150R00</t>
  </si>
  <si>
    <t xml:space="preserve">Dočištění povrchu po vybourání dlažeb, tmel do 50% </t>
  </si>
  <si>
    <t>965048515R00</t>
  </si>
  <si>
    <t xml:space="preserve">Broušení betonových povrchů do tl. 5 mm </t>
  </si>
  <si>
    <t>965081713RT1</t>
  </si>
  <si>
    <t>Bourání dlažeb keramických tl.10 mm, nad 1 m2 ručně, dlaždice keramické</t>
  </si>
  <si>
    <t>97</t>
  </si>
  <si>
    <t>Prorážení otvorů</t>
  </si>
  <si>
    <t>979990107R00</t>
  </si>
  <si>
    <t xml:space="preserve">Poplatek za skládku suti - směs betonu,zeminy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</si>
  <si>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</si>
  <si>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</si>
  <si>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</si>
  <si>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</si>
  <si>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</si>
  <si>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</si>
  <si>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</si>
  <si>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</si>
  <si>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99</t>
  </si>
  <si>
    <t>Staveništní přesun hmot</t>
  </si>
  <si>
    <t>999281145R00</t>
  </si>
  <si>
    <t xml:space="preserve">Přesun hmot pro opravy a údržbu do v. 6 m, nošením </t>
  </si>
  <si>
    <t>711</t>
  </si>
  <si>
    <t>Izolace proti vodě</t>
  </si>
  <si>
    <t>711212000RT1</t>
  </si>
  <si>
    <t>Penetrace podkladu pod hydroizolační nátěr,vč.dod. ASO-Unigrund (fa Schömburg)</t>
  </si>
  <si>
    <t>711212002RT2</t>
  </si>
  <si>
    <t>Hydroizolační povlak - nátěr nebo stěrka Aquafin 2K (fa Schömburg),proti tlak.vodě,tl.2,5mm</t>
  </si>
  <si>
    <t>998711201R00</t>
  </si>
  <si>
    <t xml:space="preserve">Přesun hmot pro izolace proti vodě, výšky do 6 m </t>
  </si>
  <si>
    <t>721</t>
  </si>
  <si>
    <t>Vnitřní kanalizace</t>
  </si>
  <si>
    <t>721170968R00</t>
  </si>
  <si>
    <t xml:space="preserve">Oprava - propojení dosavadního potrubí PVC D 200 </t>
  </si>
  <si>
    <t>kus</t>
  </si>
  <si>
    <t>721176224R00</t>
  </si>
  <si>
    <t xml:space="preserve">Potrubí KG svodné (ležaté) v zemi D 160 x 4,0 mm </t>
  </si>
  <si>
    <t>m</t>
  </si>
  <si>
    <t>721176225R00</t>
  </si>
  <si>
    <t xml:space="preserve">Potrubí KG svodné (ležaté) v zemi D 200 x 4,9 mm </t>
  </si>
  <si>
    <t xml:space="preserve">Demontáž bet.potrubí </t>
  </si>
  <si>
    <t>998721201R00</t>
  </si>
  <si>
    <t xml:space="preserve">Přesun hmot pro vnitřní kanalizaci, výšky do 6 m </t>
  </si>
  <si>
    <t>771</t>
  </si>
  <si>
    <t>Podlahy z dlaždic a obklady</t>
  </si>
  <si>
    <t>771101210RT2</t>
  </si>
  <si>
    <t>Penetrace podkladu pod dlažby penetrační nátěr ASO-Unigrund K</t>
  </si>
  <si>
    <t>771471111U00</t>
  </si>
  <si>
    <t xml:space="preserve">Mtž sokl keramika rovný malta -65 </t>
  </si>
  <si>
    <t>771577133RS2</t>
  </si>
  <si>
    <t>Lišta nerezová přechodová, stejná výška dlaždic profil UIS, pro tloušťku dlaždic 10 mm</t>
  </si>
  <si>
    <t>783896210R00</t>
  </si>
  <si>
    <t xml:space="preserve">Penetrace betonových podkladů BASF 1x </t>
  </si>
  <si>
    <t>771575024RAI</t>
  </si>
  <si>
    <t>Dlažba s izolací Schömburg 30 x 30 cm izolace Aquafin, tmel Unifix, dlažba ve specifik.</t>
  </si>
  <si>
    <t xml:space="preserve">Dodávka dlažba dle výběru 600/600 </t>
  </si>
  <si>
    <t>998771201R00</t>
  </si>
  <si>
    <t xml:space="preserve">Přesun hmot pro podlahy z dlaždic, výšky do 6 m </t>
  </si>
  <si>
    <t>784</t>
  </si>
  <si>
    <t>Malby</t>
  </si>
  <si>
    <t>784161401R00</t>
  </si>
  <si>
    <t xml:space="preserve">Penetrace podkladu nátěrem HET, Klasik, 1 x </t>
  </si>
  <si>
    <t>784402801R00</t>
  </si>
  <si>
    <t xml:space="preserve">Odstranění malby oškrábáním v místnosti H do 3,8 m </t>
  </si>
  <si>
    <t>784442001RT2</t>
  </si>
  <si>
    <t>Malba disperzní interiér.HET Klasik,výška do 3,8 m 1barevná, 2x nátěr, 1x penetrace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</si>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</sst>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J17" sqref="J1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0</v>
      </c>
      <c r="D2" s="5" t="str">
        <f>Rekapitulace!G2</f>
        <v>Oprava havarijního stavu kanalizační přípojky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77</v>
      </c>
      <c r="B7" s="25"/>
      <c r="C7" s="26"/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199"/>
      <c r="D8" s="199"/>
      <c r="E8" s="200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57" x14ac:dyDescent="0.2">
      <c r="A10" s="29" t="s">
        <v>15</v>
      </c>
      <c r="B10" s="13"/>
      <c r="C10" s="199"/>
      <c r="D10" s="199"/>
      <c r="E10" s="199"/>
      <c r="F10" s="36"/>
      <c r="G10" s="37"/>
      <c r="H10" s="38"/>
    </row>
    <row r="11" spans="1:57" ht="13.5" customHeight="1" x14ac:dyDescent="0.2">
      <c r="A11" s="29" t="s">
        <v>16</v>
      </c>
      <c r="B11" s="13"/>
      <c r="C11" s="199"/>
      <c r="D11" s="199"/>
      <c r="E11" s="199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1"/>
      <c r="D12" s="201"/>
      <c r="E12" s="201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Rekapitulace!A25</f>
        <v>Ztížené výrobní podmínky</v>
      </c>
      <c r="E15" s="58"/>
      <c r="F15" s="59"/>
      <c r="G15" s="56">
        <f>Rekapitulace!I25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Rekapitulace!A26</f>
        <v>Oborová přirážka</v>
      </c>
      <c r="E16" s="60"/>
      <c r="F16" s="61"/>
      <c r="G16" s="56">
        <f>Rekapitulace!I26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Rekapitulace!A27</f>
        <v>Přesun stavebních kapacit</v>
      </c>
      <c r="E17" s="60"/>
      <c r="F17" s="61"/>
      <c r="G17" s="56">
        <f>Rekapitulace!I27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Rekapitulace!A28</f>
        <v>Mimostaveništní doprava</v>
      </c>
      <c r="E18" s="60"/>
      <c r="F18" s="61"/>
      <c r="G18" s="56">
        <f>Rekapitulace!I28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Rekapitulace!A29</f>
        <v>Zařízení staveniště</v>
      </c>
      <c r="E19" s="60"/>
      <c r="F19" s="61"/>
      <c r="G19" s="56">
        <f>Rekapitulace!I29</f>
        <v>0</v>
      </c>
    </row>
    <row r="20" spans="1:7" ht="15.95" customHeight="1" x14ac:dyDescent="0.2">
      <c r="A20" s="64"/>
      <c r="B20" s="55"/>
      <c r="C20" s="56"/>
      <c r="D20" s="9" t="str">
        <f>Rekapitulace!A30</f>
        <v>Provoz investora</v>
      </c>
      <c r="E20" s="60"/>
      <c r="F20" s="61"/>
      <c r="G20" s="56">
        <f>Rekapitulace!I30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Rekapitulace!A31</f>
        <v>Kompletační činnost (IČD)</v>
      </c>
      <c r="E21" s="60"/>
      <c r="F21" s="61"/>
      <c r="G21" s="56">
        <f>Rekapitulace!I31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02" t="s">
        <v>34</v>
      </c>
      <c r="B23" s="20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04">
        <f>C23-F32</f>
        <v>0</v>
      </c>
      <c r="G30" s="205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04">
        <f>ROUND(PRODUCT(F30,C31/100),0)</f>
        <v>0</v>
      </c>
      <c r="G31" s="205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04">
        <v>0</v>
      </c>
      <c r="G32" s="205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04">
        <f>ROUND(PRODUCT(F32,C33/100),0)</f>
        <v>0</v>
      </c>
      <c r="G33" s="205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06">
        <f>ROUND(SUM(F30:F33),0)</f>
        <v>0</v>
      </c>
      <c r="G34" s="207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198"/>
      <c r="C37" s="198"/>
      <c r="D37" s="198"/>
      <c r="E37" s="198"/>
      <c r="F37" s="198"/>
      <c r="G37" s="198"/>
      <c r="H37" t="s">
        <v>6</v>
      </c>
    </row>
    <row r="38" spans="1:8" ht="12.75" customHeight="1" x14ac:dyDescent="0.2">
      <c r="A38" s="96"/>
      <c r="B38" s="198"/>
      <c r="C38" s="198"/>
      <c r="D38" s="198"/>
      <c r="E38" s="198"/>
      <c r="F38" s="198"/>
      <c r="G38" s="198"/>
      <c r="H38" t="s">
        <v>6</v>
      </c>
    </row>
    <row r="39" spans="1:8" x14ac:dyDescent="0.2">
      <c r="A39" s="96"/>
      <c r="B39" s="198"/>
      <c r="C39" s="198"/>
      <c r="D39" s="198"/>
      <c r="E39" s="198"/>
      <c r="F39" s="198"/>
      <c r="G39" s="198"/>
      <c r="H39" t="s">
        <v>6</v>
      </c>
    </row>
    <row r="40" spans="1:8" x14ac:dyDescent="0.2">
      <c r="A40" s="96"/>
      <c r="B40" s="198"/>
      <c r="C40" s="198"/>
      <c r="D40" s="198"/>
      <c r="E40" s="198"/>
      <c r="F40" s="198"/>
      <c r="G40" s="198"/>
      <c r="H40" t="s">
        <v>6</v>
      </c>
    </row>
    <row r="41" spans="1:8" x14ac:dyDescent="0.2">
      <c r="A41" s="96"/>
      <c r="B41" s="198"/>
      <c r="C41" s="198"/>
      <c r="D41" s="198"/>
      <c r="E41" s="198"/>
      <c r="F41" s="198"/>
      <c r="G41" s="198"/>
      <c r="H41" t="s">
        <v>6</v>
      </c>
    </row>
    <row r="42" spans="1:8" x14ac:dyDescent="0.2">
      <c r="A42" s="96"/>
      <c r="B42" s="198"/>
      <c r="C42" s="198"/>
      <c r="D42" s="198"/>
      <c r="E42" s="198"/>
      <c r="F42" s="198"/>
      <c r="G42" s="198"/>
      <c r="H42" t="s">
        <v>6</v>
      </c>
    </row>
    <row r="43" spans="1:8" x14ac:dyDescent="0.2">
      <c r="A43" s="96"/>
      <c r="B43" s="198"/>
      <c r="C43" s="198"/>
      <c r="D43" s="198"/>
      <c r="E43" s="198"/>
      <c r="F43" s="198"/>
      <c r="G43" s="198"/>
      <c r="H43" t="s">
        <v>6</v>
      </c>
    </row>
    <row r="44" spans="1:8" x14ac:dyDescent="0.2">
      <c r="A44" s="96"/>
      <c r="B44" s="198"/>
      <c r="C44" s="198"/>
      <c r="D44" s="198"/>
      <c r="E44" s="198"/>
      <c r="F44" s="198"/>
      <c r="G44" s="198"/>
      <c r="H44" t="s">
        <v>6</v>
      </c>
    </row>
    <row r="45" spans="1:8" ht="0.75" customHeight="1" x14ac:dyDescent="0.2">
      <c r="A45" s="96"/>
      <c r="B45" s="198"/>
      <c r="C45" s="198"/>
      <c r="D45" s="198"/>
      <c r="E45" s="198"/>
      <c r="F45" s="198"/>
      <c r="G45" s="198"/>
      <c r="H45" t="s">
        <v>6</v>
      </c>
    </row>
    <row r="46" spans="1:8" x14ac:dyDescent="0.2">
      <c r="B46" s="208"/>
      <c r="C46" s="208"/>
      <c r="D46" s="208"/>
      <c r="E46" s="208"/>
      <c r="F46" s="208"/>
      <c r="G46" s="208"/>
    </row>
    <row r="47" spans="1:8" x14ac:dyDescent="0.2">
      <c r="B47" s="208"/>
      <c r="C47" s="208"/>
      <c r="D47" s="208"/>
      <c r="E47" s="208"/>
      <c r="F47" s="208"/>
      <c r="G47" s="208"/>
    </row>
    <row r="48" spans="1:8" x14ac:dyDescent="0.2">
      <c r="B48" s="208"/>
      <c r="C48" s="208"/>
      <c r="D48" s="208"/>
      <c r="E48" s="208"/>
      <c r="F48" s="208"/>
      <c r="G48" s="208"/>
    </row>
    <row r="49" spans="2:7" x14ac:dyDescent="0.2">
      <c r="B49" s="208"/>
      <c r="C49" s="208"/>
      <c r="D49" s="208"/>
      <c r="E49" s="208"/>
      <c r="F49" s="208"/>
      <c r="G49" s="208"/>
    </row>
    <row r="50" spans="2:7" x14ac:dyDescent="0.2">
      <c r="B50" s="208"/>
      <c r="C50" s="208"/>
      <c r="D50" s="208"/>
      <c r="E50" s="208"/>
      <c r="F50" s="208"/>
      <c r="G50" s="208"/>
    </row>
    <row r="51" spans="2:7" x14ac:dyDescent="0.2">
      <c r="B51" s="208"/>
      <c r="C51" s="208"/>
      <c r="D51" s="208"/>
      <c r="E51" s="208"/>
      <c r="F51" s="208"/>
      <c r="G51" s="208"/>
    </row>
    <row r="52" spans="2:7" x14ac:dyDescent="0.2">
      <c r="B52" s="208"/>
      <c r="C52" s="208"/>
      <c r="D52" s="208"/>
      <c r="E52" s="208"/>
      <c r="F52" s="208"/>
      <c r="G52" s="208"/>
    </row>
    <row r="53" spans="2:7" x14ac:dyDescent="0.2">
      <c r="B53" s="208"/>
      <c r="C53" s="208"/>
      <c r="D53" s="208"/>
      <c r="E53" s="208"/>
      <c r="F53" s="208"/>
      <c r="G53" s="208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4"/>
  <sheetViews>
    <sheetView workbookViewId="0">
      <selection activeCell="F18" sqref="F18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9" t="s">
        <v>49</v>
      </c>
      <c r="B1" s="210"/>
      <c r="C1" s="97"/>
      <c r="D1" s="98"/>
      <c r="E1" s="99"/>
      <c r="F1" s="98"/>
      <c r="G1" s="100" t="s">
        <v>50</v>
      </c>
      <c r="H1" s="101"/>
      <c r="I1" s="102"/>
    </row>
    <row r="2" spans="1:9" ht="13.5" thickBot="1" x14ac:dyDescent="0.25">
      <c r="A2" s="211" t="s">
        <v>51</v>
      </c>
      <c r="B2" s="212"/>
      <c r="C2" s="103" t="str">
        <f>CONCATENATE(cisloobjektu," ",nazevobjektu)</f>
        <v>002 Oprava havarijního stavu kanalizační přípojky</v>
      </c>
      <c r="D2" s="104"/>
      <c r="E2" s="105"/>
      <c r="F2" s="104"/>
      <c r="G2" s="213" t="s">
        <v>79</v>
      </c>
      <c r="H2" s="214"/>
      <c r="I2" s="21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194" t="str">
        <f>Položky!B7</f>
        <v>1</v>
      </c>
      <c r="B7" s="115" t="str">
        <f>Položky!C7</f>
        <v>Zemní práce a terénní úpravy</v>
      </c>
      <c r="C7" s="66"/>
      <c r="D7" s="116"/>
      <c r="E7" s="195">
        <f>Položky!BA13</f>
        <v>0</v>
      </c>
      <c r="F7" s="196">
        <f>Položky!BB13</f>
        <v>0</v>
      </c>
      <c r="G7" s="196">
        <f>Položky!BC13</f>
        <v>0</v>
      </c>
      <c r="H7" s="196">
        <f>Položky!BD13</f>
        <v>0</v>
      </c>
      <c r="I7" s="197">
        <f>Položky!BE13</f>
        <v>0</v>
      </c>
    </row>
    <row r="8" spans="1:9" s="35" customFormat="1" x14ac:dyDescent="0.2">
      <c r="A8" s="194" t="str">
        <f>Položky!B14</f>
        <v>5</v>
      </c>
      <c r="B8" s="115" t="str">
        <f>Položky!C14</f>
        <v>Komunikace</v>
      </c>
      <c r="C8" s="66"/>
      <c r="D8" s="116"/>
      <c r="E8" s="195">
        <f>Položky!BA21</f>
        <v>0</v>
      </c>
      <c r="F8" s="196">
        <f>Položky!BB21</f>
        <v>0</v>
      </c>
      <c r="G8" s="196">
        <f>Položky!BC21</f>
        <v>0</v>
      </c>
      <c r="H8" s="196">
        <f>Položky!BD21</f>
        <v>0</v>
      </c>
      <c r="I8" s="197">
        <f>Položky!BE21</f>
        <v>0</v>
      </c>
    </row>
    <row r="9" spans="1:9" s="35" customFormat="1" x14ac:dyDescent="0.2">
      <c r="A9" s="194" t="str">
        <f>Položky!B22</f>
        <v>61</v>
      </c>
      <c r="B9" s="115" t="str">
        <f>Položky!C22</f>
        <v>Upravy povrchů vnitřní</v>
      </c>
      <c r="C9" s="66"/>
      <c r="D9" s="116"/>
      <c r="E9" s="195">
        <f>Položky!BA24</f>
        <v>0</v>
      </c>
      <c r="F9" s="196">
        <f>Položky!BB24</f>
        <v>0</v>
      </c>
      <c r="G9" s="196">
        <f>Položky!BC24</f>
        <v>0</v>
      </c>
      <c r="H9" s="196">
        <f>Položky!BD24</f>
        <v>0</v>
      </c>
      <c r="I9" s="197">
        <f>Položky!BE24</f>
        <v>0</v>
      </c>
    </row>
    <row r="10" spans="1:9" s="35" customFormat="1" x14ac:dyDescent="0.2">
      <c r="A10" s="194" t="str">
        <f>Položky!B25</f>
        <v>63</v>
      </c>
      <c r="B10" s="115" t="str">
        <f>Položky!C25</f>
        <v>Podlahy a podlahové konstrukce</v>
      </c>
      <c r="C10" s="66"/>
      <c r="D10" s="116"/>
      <c r="E10" s="195">
        <f>Položky!BA29</f>
        <v>0</v>
      </c>
      <c r="F10" s="196">
        <f>Položky!BB29</f>
        <v>0</v>
      </c>
      <c r="G10" s="196">
        <f>Položky!BC29</f>
        <v>0</v>
      </c>
      <c r="H10" s="196">
        <f>Položky!BD29</f>
        <v>0</v>
      </c>
      <c r="I10" s="197">
        <f>Položky!BE29</f>
        <v>0</v>
      </c>
    </row>
    <row r="11" spans="1:9" s="35" customFormat="1" x14ac:dyDescent="0.2">
      <c r="A11" s="194" t="str">
        <f>Položky!B30</f>
        <v>91</v>
      </c>
      <c r="B11" s="115" t="str">
        <f>Položky!C30</f>
        <v>Doplňující práce na komunikaci</v>
      </c>
      <c r="C11" s="66"/>
      <c r="D11" s="116"/>
      <c r="E11" s="195">
        <f>Položky!BA32</f>
        <v>0</v>
      </c>
      <c r="F11" s="196">
        <f>Položky!BB32</f>
        <v>0</v>
      </c>
      <c r="G11" s="196">
        <f>Položky!BC32</f>
        <v>0</v>
      </c>
      <c r="H11" s="196">
        <f>Položky!BD32</f>
        <v>0</v>
      </c>
      <c r="I11" s="197">
        <f>Položky!BE32</f>
        <v>0</v>
      </c>
    </row>
    <row r="12" spans="1:9" s="35" customFormat="1" x14ac:dyDescent="0.2">
      <c r="A12" s="194" t="str">
        <f>Položky!B33</f>
        <v>95</v>
      </c>
      <c r="B12" s="115" t="str">
        <f>Položky!C33</f>
        <v>Dokončovací konstrukce na pozemních stavbách</v>
      </c>
      <c r="C12" s="66"/>
      <c r="D12" s="116"/>
      <c r="E12" s="195">
        <f>Položky!BA35</f>
        <v>0</v>
      </c>
      <c r="F12" s="196">
        <f>Položky!BB35</f>
        <v>0</v>
      </c>
      <c r="G12" s="196">
        <f>Položky!BC35</f>
        <v>0</v>
      </c>
      <c r="H12" s="196">
        <f>Položky!BD35</f>
        <v>0</v>
      </c>
      <c r="I12" s="197">
        <f>Položky!BE35</f>
        <v>0</v>
      </c>
    </row>
    <row r="13" spans="1:9" s="35" customFormat="1" x14ac:dyDescent="0.2">
      <c r="A13" s="194" t="str">
        <f>Položky!B36</f>
        <v>96</v>
      </c>
      <c r="B13" s="115" t="str">
        <f>Položky!C36</f>
        <v>Bourání konstrukcí</v>
      </c>
      <c r="C13" s="66"/>
      <c r="D13" s="116"/>
      <c r="E13" s="195">
        <f>Položky!BA41</f>
        <v>0</v>
      </c>
      <c r="F13" s="196">
        <f>Položky!BB41</f>
        <v>0</v>
      </c>
      <c r="G13" s="196">
        <f>Položky!BC41</f>
        <v>0</v>
      </c>
      <c r="H13" s="196">
        <f>Položky!BD41</f>
        <v>0</v>
      </c>
      <c r="I13" s="197">
        <f>Položky!BE41</f>
        <v>0</v>
      </c>
    </row>
    <row r="14" spans="1:9" s="35" customFormat="1" x14ac:dyDescent="0.2">
      <c r="A14" s="194" t="str">
        <f>Položky!B42</f>
        <v>97</v>
      </c>
      <c r="B14" s="115" t="str">
        <f>Položky!C42</f>
        <v>Prorážení otvorů</v>
      </c>
      <c r="C14" s="66"/>
      <c r="D14" s="116"/>
      <c r="E14" s="195">
        <f>Položky!BA48</f>
        <v>0</v>
      </c>
      <c r="F14" s="196">
        <f>Položky!BB48</f>
        <v>0</v>
      </c>
      <c r="G14" s="196">
        <f>Položky!BC48</f>
        <v>0</v>
      </c>
      <c r="H14" s="196">
        <f>Položky!BD48</f>
        <v>0</v>
      </c>
      <c r="I14" s="197">
        <f>Položky!BE48</f>
        <v>0</v>
      </c>
    </row>
    <row r="15" spans="1:9" s="35" customFormat="1" x14ac:dyDescent="0.2">
      <c r="A15" s="194" t="str">
        <f>Položky!B49</f>
        <v>99</v>
      </c>
      <c r="B15" s="115" t="str">
        <f>Položky!C49</f>
        <v>Staveništní přesun hmot</v>
      </c>
      <c r="C15" s="66"/>
      <c r="D15" s="116"/>
      <c r="E15" s="195">
        <f>Položky!BA51</f>
        <v>0</v>
      </c>
      <c r="F15" s="196">
        <f>Položky!BB51</f>
        <v>0</v>
      </c>
      <c r="G15" s="196">
        <f>Položky!BC51</f>
        <v>0</v>
      </c>
      <c r="H15" s="196">
        <f>Položky!BD51</f>
        <v>0</v>
      </c>
      <c r="I15" s="197">
        <f>Položky!BE51</f>
        <v>0</v>
      </c>
    </row>
    <row r="16" spans="1:9" s="35" customFormat="1" x14ac:dyDescent="0.2">
      <c r="A16" s="194" t="str">
        <f>Položky!B52</f>
        <v>711</v>
      </c>
      <c r="B16" s="115" t="str">
        <f>Položky!C52</f>
        <v>Izolace proti vodě</v>
      </c>
      <c r="C16" s="66"/>
      <c r="D16" s="116"/>
      <c r="E16" s="195">
        <f>Položky!BA56</f>
        <v>0</v>
      </c>
      <c r="F16" s="196">
        <f>Položky!BB56</f>
        <v>0</v>
      </c>
      <c r="G16" s="196">
        <f>Položky!BC56</f>
        <v>0</v>
      </c>
      <c r="H16" s="196">
        <f>Položky!BD56</f>
        <v>0</v>
      </c>
      <c r="I16" s="197">
        <f>Položky!BE56</f>
        <v>0</v>
      </c>
    </row>
    <row r="17" spans="1:57" s="35" customFormat="1" x14ac:dyDescent="0.2">
      <c r="A17" s="194" t="str">
        <f>Položky!B57</f>
        <v>721</v>
      </c>
      <c r="B17" s="115" t="str">
        <f>Položky!C57</f>
        <v>Vnitřní kanalizace</v>
      </c>
      <c r="C17" s="66"/>
      <c r="D17" s="116"/>
      <c r="E17" s="195">
        <f>Položky!BA63</f>
        <v>0</v>
      </c>
      <c r="F17" s="196">
        <f>Položky!BB63</f>
        <v>0</v>
      </c>
      <c r="G17" s="196">
        <f>Položky!BC63</f>
        <v>0</v>
      </c>
      <c r="H17" s="196">
        <f>Položky!BD63</f>
        <v>0</v>
      </c>
      <c r="I17" s="197">
        <f>Položky!BE63</f>
        <v>0</v>
      </c>
    </row>
    <row r="18" spans="1:57" s="35" customFormat="1" x14ac:dyDescent="0.2">
      <c r="A18" s="194" t="str">
        <f>Položky!B64</f>
        <v>771</v>
      </c>
      <c r="B18" s="115" t="str">
        <f>Položky!C64</f>
        <v>Podlahy z dlaždic a obklady</v>
      </c>
      <c r="C18" s="66"/>
      <c r="D18" s="116"/>
      <c r="E18" s="195">
        <f>Položky!BA72</f>
        <v>0</v>
      </c>
      <c r="F18" s="196">
        <f>Položky!BB72</f>
        <v>0</v>
      </c>
      <c r="G18" s="196">
        <f>Položky!BC72</f>
        <v>0</v>
      </c>
      <c r="H18" s="196">
        <f>Položky!BD72</f>
        <v>0</v>
      </c>
      <c r="I18" s="197">
        <f>Položky!BE72</f>
        <v>0</v>
      </c>
    </row>
    <row r="19" spans="1:57" s="35" customFormat="1" ht="13.5" thickBot="1" x14ac:dyDescent="0.25">
      <c r="A19" s="194" t="str">
        <f>Položky!B73</f>
        <v>784</v>
      </c>
      <c r="B19" s="115" t="str">
        <f>Položky!C73</f>
        <v>Malby</v>
      </c>
      <c r="C19" s="66"/>
      <c r="D19" s="116"/>
      <c r="E19" s="195">
        <f>Položky!BA77</f>
        <v>0</v>
      </c>
      <c r="F19" s="196">
        <f>Položky!BB77</f>
        <v>0</v>
      </c>
      <c r="G19" s="196">
        <f>Položky!BC77</f>
        <v>0</v>
      </c>
      <c r="H19" s="196">
        <f>Položky!BD77</f>
        <v>0</v>
      </c>
      <c r="I19" s="197">
        <f>Položky!BE77</f>
        <v>0</v>
      </c>
    </row>
    <row r="20" spans="1:57" s="123" customFormat="1" ht="13.5" thickBot="1" x14ac:dyDescent="0.25">
      <c r="A20" s="117"/>
      <c r="B20" s="118" t="s">
        <v>58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57" x14ac:dyDescent="0.2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 x14ac:dyDescent="0.25">
      <c r="A22" s="107" t="s">
        <v>59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57" ht="13.5" thickBot="1" x14ac:dyDescent="0.25">
      <c r="A23" s="77"/>
      <c r="B23" s="77"/>
      <c r="C23" s="77"/>
      <c r="D23" s="77"/>
      <c r="E23" s="77"/>
      <c r="F23" s="77"/>
      <c r="G23" s="77"/>
      <c r="H23" s="77"/>
      <c r="I23" s="77"/>
    </row>
    <row r="24" spans="1:57" x14ac:dyDescent="0.2">
      <c r="A24" s="71" t="s">
        <v>60</v>
      </c>
      <c r="B24" s="72"/>
      <c r="C24" s="72"/>
      <c r="D24" s="125"/>
      <c r="E24" s="126" t="s">
        <v>61</v>
      </c>
      <c r="F24" s="127" t="s">
        <v>62</v>
      </c>
      <c r="G24" s="128" t="s">
        <v>63</v>
      </c>
      <c r="H24" s="129"/>
      <c r="I24" s="130" t="s">
        <v>61</v>
      </c>
    </row>
    <row r="25" spans="1:57" x14ac:dyDescent="0.2">
      <c r="A25" s="64" t="s">
        <v>195</v>
      </c>
      <c r="B25" s="55"/>
      <c r="C25" s="55"/>
      <c r="D25" s="131"/>
      <c r="E25" s="132">
        <v>0</v>
      </c>
      <c r="F25" s="133">
        <v>0</v>
      </c>
      <c r="G25" s="134">
        <f t="shared" ref="G25:G32" si="0">CHOOSE(BA25+1,HSV+PSV,HSV+PSV+Mont,HSV+PSV+Dodavka+Mont,HSV,PSV,Mont,Dodavka,Mont+Dodavka,0)</f>
        <v>0</v>
      </c>
      <c r="H25" s="135"/>
      <c r="I25" s="136">
        <f t="shared" ref="I25:I32" si="1">E25+F25*G25/100</f>
        <v>0</v>
      </c>
      <c r="BA25">
        <v>0</v>
      </c>
    </row>
    <row r="26" spans="1:57" x14ac:dyDescent="0.2">
      <c r="A26" s="64" t="s">
        <v>196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7" x14ac:dyDescent="0.2">
      <c r="A27" s="64" t="s">
        <v>197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7" x14ac:dyDescent="0.2">
      <c r="A28" s="64" t="s">
        <v>198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7" x14ac:dyDescent="0.2">
      <c r="A29" s="64" t="s">
        <v>199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7" x14ac:dyDescent="0.2">
      <c r="A30" s="64" t="s">
        <v>200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7" x14ac:dyDescent="0.2">
      <c r="A31" s="64" t="s">
        <v>201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7" x14ac:dyDescent="0.2">
      <c r="A32" s="64" t="s">
        <v>202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 x14ac:dyDescent="0.25">
      <c r="A33" s="137"/>
      <c r="B33" s="138" t="s">
        <v>64</v>
      </c>
      <c r="C33" s="139"/>
      <c r="D33" s="140"/>
      <c r="E33" s="141"/>
      <c r="F33" s="142"/>
      <c r="G33" s="142"/>
      <c r="H33" s="216">
        <f>SUM(I25:I32)</f>
        <v>0</v>
      </c>
      <c r="I33" s="217"/>
    </row>
    <row r="35" spans="1:9" x14ac:dyDescent="0.2">
      <c r="B35" s="123"/>
      <c r="F35" s="143"/>
      <c r="G35" s="144"/>
      <c r="H35" s="144"/>
      <c r="I35" s="145"/>
    </row>
    <row r="36" spans="1:9" x14ac:dyDescent="0.2">
      <c r="F36" s="143"/>
      <c r="G36" s="144"/>
      <c r="H36" s="144"/>
      <c r="I36" s="145"/>
    </row>
    <row r="37" spans="1:9" x14ac:dyDescent="0.2">
      <c r="F37" s="143"/>
      <c r="G37" s="144"/>
      <c r="H37" s="144"/>
      <c r="I37" s="145"/>
    </row>
    <row r="38" spans="1:9" x14ac:dyDescent="0.2">
      <c r="F38" s="143"/>
      <c r="G38" s="144"/>
      <c r="H38" s="144"/>
      <c r="I38" s="145"/>
    </row>
    <row r="39" spans="1:9" x14ac:dyDescent="0.2">
      <c r="F39" s="143"/>
      <c r="G39" s="144"/>
      <c r="H39" s="144"/>
      <c r="I39" s="145"/>
    </row>
    <row r="40" spans="1:9" x14ac:dyDescent="0.2">
      <c r="F40" s="143"/>
      <c r="G40" s="144"/>
      <c r="H40" s="144"/>
      <c r="I40" s="145"/>
    </row>
    <row r="41" spans="1:9" x14ac:dyDescent="0.2">
      <c r="F41" s="143"/>
      <c r="G41" s="144"/>
      <c r="H41" s="144"/>
      <c r="I41" s="145"/>
    </row>
    <row r="42" spans="1:9" x14ac:dyDescent="0.2">
      <c r="F42" s="143"/>
      <c r="G42" s="144"/>
      <c r="H42" s="144"/>
      <c r="I42" s="145"/>
    </row>
    <row r="43" spans="1:9" x14ac:dyDescent="0.2">
      <c r="F43" s="143"/>
      <c r="G43" s="144"/>
      <c r="H43" s="144"/>
      <c r="I43" s="145"/>
    </row>
    <row r="44" spans="1:9" x14ac:dyDescent="0.2">
      <c r="F44" s="143"/>
      <c r="G44" s="144"/>
      <c r="H44" s="144"/>
      <c r="I44" s="145"/>
    </row>
    <row r="45" spans="1:9" x14ac:dyDescent="0.2">
      <c r="F45" s="143"/>
      <c r="G45" s="144"/>
      <c r="H45" s="144"/>
      <c r="I45" s="145"/>
    </row>
    <row r="46" spans="1:9" x14ac:dyDescent="0.2">
      <c r="F46" s="143"/>
      <c r="G46" s="144"/>
      <c r="H46" s="144"/>
      <c r="I46" s="145"/>
    </row>
    <row r="47" spans="1:9" x14ac:dyDescent="0.2">
      <c r="F47" s="143"/>
      <c r="G47" s="144"/>
      <c r="H47" s="144"/>
      <c r="I47" s="145"/>
    </row>
    <row r="48" spans="1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50"/>
  <sheetViews>
    <sheetView showGridLines="0" showZeros="0" workbookViewId="0">
      <selection activeCell="L21" sqref="L2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8" t="s">
        <v>65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49</v>
      </c>
      <c r="B3" s="210"/>
      <c r="C3" s="97"/>
      <c r="D3" s="151"/>
      <c r="E3" s="152" t="s">
        <v>66</v>
      </c>
      <c r="F3" s="153"/>
      <c r="G3" s="154"/>
    </row>
    <row r="4" spans="1:104" ht="13.5" thickBot="1" x14ac:dyDescent="0.25">
      <c r="A4" s="219" t="s">
        <v>51</v>
      </c>
      <c r="B4" s="212"/>
      <c r="C4" s="103" t="str">
        <f>CONCATENATE(cisloobjektu," ",nazevobjektu)</f>
        <v>002 Oprava havarijního stavu kanalizační přípojky</v>
      </c>
      <c r="D4" s="155"/>
      <c r="E4" s="220" t="str">
        <f>Rekapitulace!G2</f>
        <v>Oprava havarijního stavu kanalizační přípojky</v>
      </c>
      <c r="F4" s="221"/>
      <c r="G4" s="22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75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81</v>
      </c>
      <c r="C8" s="173" t="s">
        <v>82</v>
      </c>
      <c r="D8" s="174" t="s">
        <v>83</v>
      </c>
      <c r="E8" s="175">
        <v>17.2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1">
        <v>2</v>
      </c>
      <c r="B9" s="172" t="s">
        <v>84</v>
      </c>
      <c r="C9" s="173" t="s">
        <v>85</v>
      </c>
      <c r="D9" s="174" t="s">
        <v>83</v>
      </c>
      <c r="E9" s="175">
        <v>17.2</v>
      </c>
      <c r="F9" s="175"/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 x14ac:dyDescent="0.2">
      <c r="A10" s="171">
        <v>3</v>
      </c>
      <c r="B10" s="172" t="s">
        <v>86</v>
      </c>
      <c r="C10" s="173" t="s">
        <v>87</v>
      </c>
      <c r="D10" s="174" t="s">
        <v>88</v>
      </c>
      <c r="E10" s="175">
        <v>1</v>
      </c>
      <c r="F10" s="175"/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29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12</v>
      </c>
      <c r="CB10" s="177">
        <v>0</v>
      </c>
      <c r="CZ10" s="146">
        <v>0</v>
      </c>
    </row>
    <row r="11" spans="1:104" x14ac:dyDescent="0.2">
      <c r="A11" s="171">
        <v>4</v>
      </c>
      <c r="B11" s="172" t="s">
        <v>86</v>
      </c>
      <c r="C11" s="173" t="s">
        <v>89</v>
      </c>
      <c r="D11" s="174" t="s">
        <v>83</v>
      </c>
      <c r="E11" s="175">
        <v>4</v>
      </c>
      <c r="F11" s="175"/>
      <c r="G11" s="176">
        <f>E11*F11</f>
        <v>0</v>
      </c>
      <c r="O11" s="170">
        <v>2</v>
      </c>
      <c r="AA11" s="146">
        <v>12</v>
      </c>
      <c r="AB11" s="146">
        <v>0</v>
      </c>
      <c r="AC11" s="146">
        <v>30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12</v>
      </c>
      <c r="CB11" s="177">
        <v>0</v>
      </c>
      <c r="CZ11" s="146">
        <v>0</v>
      </c>
    </row>
    <row r="12" spans="1:104" x14ac:dyDescent="0.2">
      <c r="A12" s="171">
        <v>5</v>
      </c>
      <c r="B12" s="172" t="s">
        <v>86</v>
      </c>
      <c r="C12" s="173" t="s">
        <v>90</v>
      </c>
      <c r="D12" s="174" t="s">
        <v>91</v>
      </c>
      <c r="E12" s="175">
        <v>68</v>
      </c>
      <c r="F12" s="175"/>
      <c r="G12" s="176">
        <f>E12*F12</f>
        <v>0</v>
      </c>
      <c r="O12" s="170">
        <v>2</v>
      </c>
      <c r="AA12" s="146">
        <v>12</v>
      </c>
      <c r="AB12" s="146">
        <v>0</v>
      </c>
      <c r="AC12" s="146">
        <v>46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12</v>
      </c>
      <c r="CB12" s="177">
        <v>0</v>
      </c>
      <c r="CZ12" s="146">
        <v>0</v>
      </c>
    </row>
    <row r="13" spans="1:104" x14ac:dyDescent="0.2">
      <c r="A13" s="178"/>
      <c r="B13" s="179" t="s">
        <v>76</v>
      </c>
      <c r="C13" s="180" t="str">
        <f>CONCATENATE(B7," ",C7)</f>
        <v>1 Zemní práce a terénní úpravy</v>
      </c>
      <c r="D13" s="181"/>
      <c r="E13" s="182"/>
      <c r="F13" s="183"/>
      <c r="G13" s="184">
        <f>SUM(G7:G12)</f>
        <v>0</v>
      </c>
      <c r="O13" s="170">
        <v>4</v>
      </c>
      <c r="BA13" s="185">
        <f>SUM(BA7:BA12)</f>
        <v>0</v>
      </c>
      <c r="BB13" s="185">
        <f>SUM(BB7:BB12)</f>
        <v>0</v>
      </c>
      <c r="BC13" s="185">
        <f>SUM(BC7:BC12)</f>
        <v>0</v>
      </c>
      <c r="BD13" s="185">
        <f>SUM(BD7:BD12)</f>
        <v>0</v>
      </c>
      <c r="BE13" s="185">
        <f>SUM(BE7:BE12)</f>
        <v>0</v>
      </c>
    </row>
    <row r="14" spans="1:104" x14ac:dyDescent="0.2">
      <c r="A14" s="163" t="s">
        <v>74</v>
      </c>
      <c r="B14" s="164" t="s">
        <v>92</v>
      </c>
      <c r="C14" s="165" t="s">
        <v>93</v>
      </c>
      <c r="D14" s="166"/>
      <c r="E14" s="167"/>
      <c r="F14" s="167"/>
      <c r="G14" s="168"/>
      <c r="H14" s="169"/>
      <c r="I14" s="169"/>
      <c r="O14" s="170">
        <v>1</v>
      </c>
    </row>
    <row r="15" spans="1:104" x14ac:dyDescent="0.2">
      <c r="A15" s="171">
        <v>6</v>
      </c>
      <c r="B15" s="172" t="s">
        <v>94</v>
      </c>
      <c r="C15" s="173" t="s">
        <v>95</v>
      </c>
      <c r="D15" s="174" t="s">
        <v>91</v>
      </c>
      <c r="E15" s="175">
        <v>35</v>
      </c>
      <c r="F15" s="175"/>
      <c r="G15" s="176">
        <f t="shared" ref="G15:G20" si="0"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ref="BA15:BA20" si="1">IF(AZ15=1,G15,0)</f>
        <v>0</v>
      </c>
      <c r="BB15" s="146">
        <f t="shared" ref="BB15:BB20" si="2">IF(AZ15=2,G15,0)</f>
        <v>0</v>
      </c>
      <c r="BC15" s="146">
        <f t="shared" ref="BC15:BC20" si="3">IF(AZ15=3,G15,0)</f>
        <v>0</v>
      </c>
      <c r="BD15" s="146">
        <f t="shared" ref="BD15:BD20" si="4">IF(AZ15=4,G15,0)</f>
        <v>0</v>
      </c>
      <c r="BE15" s="146">
        <f t="shared" ref="BE15:BE20" si="5">IF(AZ15=5,G15,0)</f>
        <v>0</v>
      </c>
      <c r="CA15" s="177">
        <v>1</v>
      </c>
      <c r="CB15" s="177">
        <v>1</v>
      </c>
      <c r="CZ15" s="146">
        <v>0.48574000000000001</v>
      </c>
    </row>
    <row r="16" spans="1:104" x14ac:dyDescent="0.2">
      <c r="A16" s="171">
        <v>7</v>
      </c>
      <c r="B16" s="172" t="s">
        <v>96</v>
      </c>
      <c r="C16" s="173" t="s">
        <v>97</v>
      </c>
      <c r="D16" s="174" t="s">
        <v>91</v>
      </c>
      <c r="E16" s="175">
        <v>35</v>
      </c>
      <c r="F16" s="175"/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0.25335999999999997</v>
      </c>
    </row>
    <row r="17" spans="1:104" x14ac:dyDescent="0.2">
      <c r="A17" s="171">
        <v>8</v>
      </c>
      <c r="B17" s="172" t="s">
        <v>98</v>
      </c>
      <c r="C17" s="173" t="s">
        <v>99</v>
      </c>
      <c r="D17" s="174" t="s">
        <v>91</v>
      </c>
      <c r="E17" s="175">
        <v>35</v>
      </c>
      <c r="F17" s="175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7.3899999999999993E-2</v>
      </c>
    </row>
    <row r="18" spans="1:104" x14ac:dyDescent="0.2">
      <c r="A18" s="171">
        <v>9</v>
      </c>
      <c r="B18" s="172" t="s">
        <v>86</v>
      </c>
      <c r="C18" s="173" t="s">
        <v>100</v>
      </c>
      <c r="D18" s="174" t="s">
        <v>101</v>
      </c>
      <c r="E18" s="175">
        <v>4</v>
      </c>
      <c r="F18" s="175"/>
      <c r="G18" s="176">
        <f t="shared" si="0"/>
        <v>0</v>
      </c>
      <c r="O18" s="170">
        <v>2</v>
      </c>
      <c r="AA18" s="146">
        <v>12</v>
      </c>
      <c r="AB18" s="146">
        <v>0</v>
      </c>
      <c r="AC18" s="146">
        <v>39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12</v>
      </c>
      <c r="CB18" s="177">
        <v>0</v>
      </c>
      <c r="CZ18" s="146">
        <v>0</v>
      </c>
    </row>
    <row r="19" spans="1:104" x14ac:dyDescent="0.2">
      <c r="A19" s="171">
        <v>10</v>
      </c>
      <c r="B19" s="172" t="s">
        <v>86</v>
      </c>
      <c r="C19" s="173" t="s">
        <v>102</v>
      </c>
      <c r="D19" s="174" t="s">
        <v>91</v>
      </c>
      <c r="E19" s="175">
        <v>37</v>
      </c>
      <c r="F19" s="175"/>
      <c r="G19" s="176">
        <f t="shared" si="0"/>
        <v>0</v>
      </c>
      <c r="O19" s="170">
        <v>2</v>
      </c>
      <c r="AA19" s="146">
        <v>12</v>
      </c>
      <c r="AB19" s="146">
        <v>0</v>
      </c>
      <c r="AC19" s="146">
        <v>49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12</v>
      </c>
      <c r="CB19" s="177">
        <v>0</v>
      </c>
      <c r="CZ19" s="146">
        <v>0</v>
      </c>
    </row>
    <row r="20" spans="1:104" x14ac:dyDescent="0.2">
      <c r="A20" s="171">
        <v>11</v>
      </c>
      <c r="B20" s="172" t="s">
        <v>86</v>
      </c>
      <c r="C20" s="173" t="s">
        <v>103</v>
      </c>
      <c r="D20" s="174" t="s">
        <v>88</v>
      </c>
      <c r="E20" s="175">
        <v>1</v>
      </c>
      <c r="F20" s="175"/>
      <c r="G20" s="176">
        <f t="shared" si="0"/>
        <v>0</v>
      </c>
      <c r="O20" s="170">
        <v>2</v>
      </c>
      <c r="AA20" s="146">
        <v>12</v>
      </c>
      <c r="AB20" s="146">
        <v>0</v>
      </c>
      <c r="AC20" s="146">
        <v>38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12</v>
      </c>
      <c r="CB20" s="177">
        <v>0</v>
      </c>
      <c r="CZ20" s="146">
        <v>0</v>
      </c>
    </row>
    <row r="21" spans="1:104" x14ac:dyDescent="0.2">
      <c r="A21" s="178"/>
      <c r="B21" s="179" t="s">
        <v>76</v>
      </c>
      <c r="C21" s="180" t="str">
        <f>CONCATENATE(B14," ",C14)</f>
        <v>5 Komunikace</v>
      </c>
      <c r="D21" s="181"/>
      <c r="E21" s="182"/>
      <c r="F21" s="183"/>
      <c r="G21" s="184">
        <f>SUM(G14:G20)</f>
        <v>0</v>
      </c>
      <c r="O21" s="170">
        <v>4</v>
      </c>
      <c r="BA21" s="185">
        <f>SUM(BA14:BA20)</f>
        <v>0</v>
      </c>
      <c r="BB21" s="185">
        <f>SUM(BB14:BB20)</f>
        <v>0</v>
      </c>
      <c r="BC21" s="185">
        <f>SUM(BC14:BC20)</f>
        <v>0</v>
      </c>
      <c r="BD21" s="185">
        <f>SUM(BD14:BD20)</f>
        <v>0</v>
      </c>
      <c r="BE21" s="185">
        <f>SUM(BE14:BE20)</f>
        <v>0</v>
      </c>
    </row>
    <row r="22" spans="1:104" x14ac:dyDescent="0.2">
      <c r="A22" s="163" t="s">
        <v>74</v>
      </c>
      <c r="B22" s="164" t="s">
        <v>104</v>
      </c>
      <c r="C22" s="165" t="s">
        <v>105</v>
      </c>
      <c r="D22" s="166"/>
      <c r="E22" s="167"/>
      <c r="F22" s="167"/>
      <c r="G22" s="168"/>
      <c r="H22" s="169"/>
      <c r="I22" s="169"/>
      <c r="O22" s="170">
        <v>1</v>
      </c>
    </row>
    <row r="23" spans="1:104" x14ac:dyDescent="0.2">
      <c r="A23" s="171">
        <v>12</v>
      </c>
      <c r="B23" s="172" t="s">
        <v>106</v>
      </c>
      <c r="C23" s="173" t="s">
        <v>107</v>
      </c>
      <c r="D23" s="174" t="s">
        <v>91</v>
      </c>
      <c r="E23" s="175">
        <v>6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3.5700000000000003E-2</v>
      </c>
    </row>
    <row r="24" spans="1:104" x14ac:dyDescent="0.2">
      <c r="A24" s="178"/>
      <c r="B24" s="179" t="s">
        <v>76</v>
      </c>
      <c r="C24" s="180" t="str">
        <f>CONCATENATE(B22," ",C22)</f>
        <v>61 Upravy povrchů vnitřní</v>
      </c>
      <c r="D24" s="181"/>
      <c r="E24" s="182"/>
      <c r="F24" s="183"/>
      <c r="G24" s="184">
        <f>SUM(G22:G23)</f>
        <v>0</v>
      </c>
      <c r="O24" s="170">
        <v>4</v>
      </c>
      <c r="BA24" s="185">
        <f>SUM(BA22:BA23)</f>
        <v>0</v>
      </c>
      <c r="BB24" s="185">
        <f>SUM(BB22:BB23)</f>
        <v>0</v>
      </c>
      <c r="BC24" s="185">
        <f>SUM(BC22:BC23)</f>
        <v>0</v>
      </c>
      <c r="BD24" s="185">
        <f>SUM(BD22:BD23)</f>
        <v>0</v>
      </c>
      <c r="BE24" s="185">
        <f>SUM(BE22:BE23)</f>
        <v>0</v>
      </c>
    </row>
    <row r="25" spans="1:104" x14ac:dyDescent="0.2">
      <c r="A25" s="163" t="s">
        <v>74</v>
      </c>
      <c r="B25" s="164" t="s">
        <v>108</v>
      </c>
      <c r="C25" s="165" t="s">
        <v>109</v>
      </c>
      <c r="D25" s="166"/>
      <c r="E25" s="167"/>
      <c r="F25" s="167"/>
      <c r="G25" s="168"/>
      <c r="H25" s="169"/>
      <c r="I25" s="169"/>
      <c r="O25" s="170">
        <v>1</v>
      </c>
    </row>
    <row r="26" spans="1:104" ht="22.5" x14ac:dyDescent="0.2">
      <c r="A26" s="171">
        <v>13</v>
      </c>
      <c r="B26" s="172" t="s">
        <v>110</v>
      </c>
      <c r="C26" s="173" t="s">
        <v>111</v>
      </c>
      <c r="D26" s="174" t="s">
        <v>83</v>
      </c>
      <c r="E26" s="175">
        <v>3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2.323</v>
      </c>
    </row>
    <row r="27" spans="1:104" x14ac:dyDescent="0.2">
      <c r="A27" s="171">
        <v>14</v>
      </c>
      <c r="B27" s="172" t="s">
        <v>112</v>
      </c>
      <c r="C27" s="173" t="s">
        <v>113</v>
      </c>
      <c r="D27" s="174" t="s">
        <v>83</v>
      </c>
      <c r="E27" s="175">
        <v>3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04" ht="22.5" x14ac:dyDescent="0.2">
      <c r="A28" s="171">
        <v>15</v>
      </c>
      <c r="B28" s="172" t="s">
        <v>114</v>
      </c>
      <c r="C28" s="173" t="s">
        <v>115</v>
      </c>
      <c r="D28" s="174" t="s">
        <v>116</v>
      </c>
      <c r="E28" s="175">
        <v>0.157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1.0662499999999999</v>
      </c>
    </row>
    <row r="29" spans="1:104" x14ac:dyDescent="0.2">
      <c r="A29" s="178"/>
      <c r="B29" s="179" t="s">
        <v>76</v>
      </c>
      <c r="C29" s="180" t="str">
        <f>CONCATENATE(B25," ",C25)</f>
        <v>63 Podlahy a podlahové konstrukce</v>
      </c>
      <c r="D29" s="181"/>
      <c r="E29" s="182"/>
      <c r="F29" s="183"/>
      <c r="G29" s="184">
        <f>SUM(G25:G28)</f>
        <v>0</v>
      </c>
      <c r="O29" s="170">
        <v>4</v>
      </c>
      <c r="BA29" s="185">
        <f>SUM(BA25:BA28)</f>
        <v>0</v>
      </c>
      <c r="BB29" s="185">
        <f>SUM(BB25:BB28)</f>
        <v>0</v>
      </c>
      <c r="BC29" s="185">
        <f>SUM(BC25:BC28)</f>
        <v>0</v>
      </c>
      <c r="BD29" s="185">
        <f>SUM(BD25:BD28)</f>
        <v>0</v>
      </c>
      <c r="BE29" s="185">
        <f>SUM(BE25:BE28)</f>
        <v>0</v>
      </c>
    </row>
    <row r="30" spans="1:104" x14ac:dyDescent="0.2">
      <c r="A30" s="163" t="s">
        <v>74</v>
      </c>
      <c r="B30" s="164" t="s">
        <v>117</v>
      </c>
      <c r="C30" s="165" t="s">
        <v>118</v>
      </c>
      <c r="D30" s="166"/>
      <c r="E30" s="167"/>
      <c r="F30" s="167"/>
      <c r="G30" s="168"/>
      <c r="H30" s="169"/>
      <c r="I30" s="169"/>
      <c r="O30" s="170">
        <v>1</v>
      </c>
    </row>
    <row r="31" spans="1:104" x14ac:dyDescent="0.2">
      <c r="A31" s="171">
        <v>16</v>
      </c>
      <c r="B31" s="172" t="s">
        <v>119</v>
      </c>
      <c r="C31" s="173" t="s">
        <v>120</v>
      </c>
      <c r="D31" s="174" t="s">
        <v>116</v>
      </c>
      <c r="E31" s="175">
        <v>35.805601250000002</v>
      </c>
      <c r="F31" s="175"/>
      <c r="G31" s="176">
        <f>E31*F31</f>
        <v>0</v>
      </c>
      <c r="O31" s="170">
        <v>2</v>
      </c>
      <c r="AA31" s="146">
        <v>7</v>
      </c>
      <c r="AB31" s="146">
        <v>1</v>
      </c>
      <c r="AC31" s="146">
        <v>2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7</v>
      </c>
      <c r="CB31" s="177">
        <v>1</v>
      </c>
      <c r="CZ31" s="146">
        <v>0</v>
      </c>
    </row>
    <row r="32" spans="1:104" x14ac:dyDescent="0.2">
      <c r="A32" s="178"/>
      <c r="B32" s="179" t="s">
        <v>76</v>
      </c>
      <c r="C32" s="180" t="str">
        <f>CONCATENATE(B30," ",C30)</f>
        <v>91 Doplňující práce na komunikaci</v>
      </c>
      <c r="D32" s="181"/>
      <c r="E32" s="182"/>
      <c r="F32" s="183"/>
      <c r="G32" s="184">
        <f>SUM(G30:G31)</f>
        <v>0</v>
      </c>
      <c r="O32" s="170">
        <v>4</v>
      </c>
      <c r="BA32" s="185">
        <f>SUM(BA30:BA31)</f>
        <v>0</v>
      </c>
      <c r="BB32" s="185">
        <f>SUM(BB30:BB31)</f>
        <v>0</v>
      </c>
      <c r="BC32" s="185">
        <f>SUM(BC30:BC31)</f>
        <v>0</v>
      </c>
      <c r="BD32" s="185">
        <f>SUM(BD30:BD31)</f>
        <v>0</v>
      </c>
      <c r="BE32" s="185">
        <f>SUM(BE30:BE31)</f>
        <v>0</v>
      </c>
    </row>
    <row r="33" spans="1:104" x14ac:dyDescent="0.2">
      <c r="A33" s="163" t="s">
        <v>74</v>
      </c>
      <c r="B33" s="164" t="s">
        <v>121</v>
      </c>
      <c r="C33" s="165" t="s">
        <v>122</v>
      </c>
      <c r="D33" s="166"/>
      <c r="E33" s="167"/>
      <c r="F33" s="167"/>
      <c r="G33" s="168"/>
      <c r="H33" s="169"/>
      <c r="I33" s="169"/>
      <c r="O33" s="170">
        <v>1</v>
      </c>
    </row>
    <row r="34" spans="1:104" x14ac:dyDescent="0.2">
      <c r="A34" s="171">
        <v>17</v>
      </c>
      <c r="B34" s="172" t="s">
        <v>123</v>
      </c>
      <c r="C34" s="173" t="s">
        <v>124</v>
      </c>
      <c r="D34" s="174" t="s">
        <v>91</v>
      </c>
      <c r="E34" s="175">
        <v>112</v>
      </c>
      <c r="F34" s="175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4.0000000000000003E-5</v>
      </c>
    </row>
    <row r="35" spans="1:104" x14ac:dyDescent="0.2">
      <c r="A35" s="178"/>
      <c r="B35" s="179" t="s">
        <v>76</v>
      </c>
      <c r="C35" s="180" t="str">
        <f>CONCATENATE(B33," ",C33)</f>
        <v>95 Dokončovací konstrukce na pozemních stavbách</v>
      </c>
      <c r="D35" s="181"/>
      <c r="E35" s="182"/>
      <c r="F35" s="183"/>
      <c r="G35" s="184">
        <f>SUM(G33:G34)</f>
        <v>0</v>
      </c>
      <c r="O35" s="170">
        <v>4</v>
      </c>
      <c r="BA35" s="185">
        <f>SUM(BA33:BA34)</f>
        <v>0</v>
      </c>
      <c r="BB35" s="185">
        <f>SUM(BB33:BB34)</f>
        <v>0</v>
      </c>
      <c r="BC35" s="185">
        <f>SUM(BC33:BC34)</f>
        <v>0</v>
      </c>
      <c r="BD35" s="185">
        <f>SUM(BD33:BD34)</f>
        <v>0</v>
      </c>
      <c r="BE35" s="185">
        <f>SUM(BE33:BE34)</f>
        <v>0</v>
      </c>
    </row>
    <row r="36" spans="1:104" x14ac:dyDescent="0.2">
      <c r="A36" s="163" t="s">
        <v>74</v>
      </c>
      <c r="B36" s="164" t="s">
        <v>125</v>
      </c>
      <c r="C36" s="165" t="s">
        <v>126</v>
      </c>
      <c r="D36" s="166"/>
      <c r="E36" s="167"/>
      <c r="F36" s="167"/>
      <c r="G36" s="168"/>
      <c r="H36" s="169"/>
      <c r="I36" s="169"/>
      <c r="O36" s="170">
        <v>1</v>
      </c>
    </row>
    <row r="37" spans="1:104" ht="22.5" x14ac:dyDescent="0.2">
      <c r="A37" s="171">
        <v>18</v>
      </c>
      <c r="B37" s="172" t="s">
        <v>127</v>
      </c>
      <c r="C37" s="173" t="s">
        <v>128</v>
      </c>
      <c r="D37" s="174" t="s">
        <v>83</v>
      </c>
      <c r="E37" s="175">
        <v>3.6</v>
      </c>
      <c r="F37" s="175"/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04" x14ac:dyDescent="0.2">
      <c r="A38" s="171">
        <v>19</v>
      </c>
      <c r="B38" s="172" t="s">
        <v>129</v>
      </c>
      <c r="C38" s="173" t="s">
        <v>130</v>
      </c>
      <c r="D38" s="174" t="s">
        <v>91</v>
      </c>
      <c r="E38" s="175">
        <v>98.5</v>
      </c>
      <c r="F38" s="175"/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</v>
      </c>
    </row>
    <row r="39" spans="1:104" x14ac:dyDescent="0.2">
      <c r="A39" s="171">
        <v>20</v>
      </c>
      <c r="B39" s="172" t="s">
        <v>131</v>
      </c>
      <c r="C39" s="173" t="s">
        <v>132</v>
      </c>
      <c r="D39" s="174" t="s">
        <v>91</v>
      </c>
      <c r="E39" s="175">
        <v>98.5</v>
      </c>
      <c r="F39" s="175"/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</v>
      </c>
    </row>
    <row r="40" spans="1:104" ht="22.5" x14ac:dyDescent="0.2">
      <c r="A40" s="171">
        <v>21</v>
      </c>
      <c r="B40" s="172" t="s">
        <v>133</v>
      </c>
      <c r="C40" s="173" t="s">
        <v>134</v>
      </c>
      <c r="D40" s="174" t="s">
        <v>91</v>
      </c>
      <c r="E40" s="175">
        <v>98.5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</v>
      </c>
    </row>
    <row r="41" spans="1:104" x14ac:dyDescent="0.2">
      <c r="A41" s="178"/>
      <c r="B41" s="179" t="s">
        <v>76</v>
      </c>
      <c r="C41" s="180" t="str">
        <f>CONCATENATE(B36," ",C36)</f>
        <v>96 Bourání konstrukcí</v>
      </c>
      <c r="D41" s="181"/>
      <c r="E41" s="182"/>
      <c r="F41" s="183"/>
      <c r="G41" s="184">
        <f>SUM(G36:G40)</f>
        <v>0</v>
      </c>
      <c r="O41" s="170">
        <v>4</v>
      </c>
      <c r="BA41" s="185">
        <f>SUM(BA36:BA40)</f>
        <v>0</v>
      </c>
      <c r="BB41" s="185">
        <f>SUM(BB36:BB40)</f>
        <v>0</v>
      </c>
      <c r="BC41" s="185">
        <f>SUM(BC36:BC40)</f>
        <v>0</v>
      </c>
      <c r="BD41" s="185">
        <f>SUM(BD36:BD40)</f>
        <v>0</v>
      </c>
      <c r="BE41" s="185">
        <f>SUM(BE36:BE40)</f>
        <v>0</v>
      </c>
    </row>
    <row r="42" spans="1:104" x14ac:dyDescent="0.2">
      <c r="A42" s="163" t="s">
        <v>74</v>
      </c>
      <c r="B42" s="164" t="s">
        <v>135</v>
      </c>
      <c r="C42" s="165" t="s">
        <v>136</v>
      </c>
      <c r="D42" s="166"/>
      <c r="E42" s="167"/>
      <c r="F42" s="167"/>
      <c r="G42" s="168"/>
      <c r="H42" s="169"/>
      <c r="I42" s="169"/>
      <c r="O42" s="170">
        <v>1</v>
      </c>
    </row>
    <row r="43" spans="1:104" x14ac:dyDescent="0.2">
      <c r="A43" s="171">
        <v>22</v>
      </c>
      <c r="B43" s="172" t="s">
        <v>137</v>
      </c>
      <c r="C43" s="173" t="s">
        <v>138</v>
      </c>
      <c r="D43" s="174" t="s">
        <v>116</v>
      </c>
      <c r="E43" s="175">
        <v>22.606999999999999</v>
      </c>
      <c r="F43" s="175"/>
      <c r="G43" s="176">
        <f>E43*F43</f>
        <v>0</v>
      </c>
      <c r="O43" s="170">
        <v>2</v>
      </c>
      <c r="AA43" s="146">
        <v>1</v>
      </c>
      <c r="AB43" s="146">
        <v>3</v>
      </c>
      <c r="AC43" s="146">
        <v>3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3</v>
      </c>
      <c r="CZ43" s="146">
        <v>0</v>
      </c>
    </row>
    <row r="44" spans="1:104" x14ac:dyDescent="0.2">
      <c r="A44" s="171">
        <v>23</v>
      </c>
      <c r="B44" s="172" t="s">
        <v>139</v>
      </c>
      <c r="C44" s="173" t="s">
        <v>140</v>
      </c>
      <c r="D44" s="174" t="s">
        <v>116</v>
      </c>
      <c r="E44" s="175">
        <v>22.606950000000001</v>
      </c>
      <c r="F44" s="175"/>
      <c r="G44" s="176">
        <f>E44*F44</f>
        <v>0</v>
      </c>
      <c r="O44" s="170">
        <v>2</v>
      </c>
      <c r="AA44" s="146">
        <v>8</v>
      </c>
      <c r="AB44" s="146">
        <v>0</v>
      </c>
      <c r="AC44" s="146">
        <v>3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8</v>
      </c>
      <c r="CB44" s="177">
        <v>0</v>
      </c>
      <c r="CZ44" s="146">
        <v>0</v>
      </c>
    </row>
    <row r="45" spans="1:104" x14ac:dyDescent="0.2">
      <c r="A45" s="171">
        <v>24</v>
      </c>
      <c r="B45" s="172" t="s">
        <v>141</v>
      </c>
      <c r="C45" s="173" t="s">
        <v>142</v>
      </c>
      <c r="D45" s="174" t="s">
        <v>116</v>
      </c>
      <c r="E45" s="175">
        <v>22.606950000000001</v>
      </c>
      <c r="F45" s="175"/>
      <c r="G45" s="176">
        <f>E45*F45</f>
        <v>0</v>
      </c>
      <c r="O45" s="170">
        <v>2</v>
      </c>
      <c r="AA45" s="146">
        <v>8</v>
      </c>
      <c r="AB45" s="146">
        <v>0</v>
      </c>
      <c r="AC45" s="146">
        <v>3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8</v>
      </c>
      <c r="CB45" s="177">
        <v>0</v>
      </c>
      <c r="CZ45" s="146">
        <v>0</v>
      </c>
    </row>
    <row r="46" spans="1:104" x14ac:dyDescent="0.2">
      <c r="A46" s="171">
        <v>25</v>
      </c>
      <c r="B46" s="172" t="s">
        <v>143</v>
      </c>
      <c r="C46" s="173" t="s">
        <v>144</v>
      </c>
      <c r="D46" s="174" t="s">
        <v>116</v>
      </c>
      <c r="E46" s="175">
        <v>22.606950000000001</v>
      </c>
      <c r="F46" s="175"/>
      <c r="G46" s="176">
        <f>E46*F46</f>
        <v>0</v>
      </c>
      <c r="O46" s="170">
        <v>2</v>
      </c>
      <c r="AA46" s="146">
        <v>8</v>
      </c>
      <c r="AB46" s="146">
        <v>0</v>
      </c>
      <c r="AC46" s="146">
        <v>3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8</v>
      </c>
      <c r="CB46" s="177">
        <v>0</v>
      </c>
      <c r="CZ46" s="146">
        <v>0</v>
      </c>
    </row>
    <row r="47" spans="1:104" x14ac:dyDescent="0.2">
      <c r="A47" s="171">
        <v>26</v>
      </c>
      <c r="B47" s="172" t="s">
        <v>145</v>
      </c>
      <c r="C47" s="173" t="s">
        <v>146</v>
      </c>
      <c r="D47" s="174" t="s">
        <v>116</v>
      </c>
      <c r="E47" s="175">
        <v>22.606950000000001</v>
      </c>
      <c r="F47" s="175"/>
      <c r="G47" s="176">
        <f>E47*F47</f>
        <v>0</v>
      </c>
      <c r="O47" s="170">
        <v>2</v>
      </c>
      <c r="AA47" s="146">
        <v>8</v>
      </c>
      <c r="AB47" s="146">
        <v>0</v>
      </c>
      <c r="AC47" s="146">
        <v>3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8</v>
      </c>
      <c r="CB47" s="177">
        <v>0</v>
      </c>
      <c r="CZ47" s="146">
        <v>0</v>
      </c>
    </row>
    <row r="48" spans="1:104" x14ac:dyDescent="0.2">
      <c r="A48" s="178"/>
      <c r="B48" s="179" t="s">
        <v>76</v>
      </c>
      <c r="C48" s="180" t="str">
        <f>CONCATENATE(B42," ",C42)</f>
        <v>97 Prorážení otvorů</v>
      </c>
      <c r="D48" s="181"/>
      <c r="E48" s="182"/>
      <c r="F48" s="183"/>
      <c r="G48" s="184">
        <f>SUM(G42:G47)</f>
        <v>0</v>
      </c>
      <c r="O48" s="170">
        <v>4</v>
      </c>
      <c r="BA48" s="185">
        <f>SUM(BA42:BA47)</f>
        <v>0</v>
      </c>
      <c r="BB48" s="185">
        <f>SUM(BB42:BB47)</f>
        <v>0</v>
      </c>
      <c r="BC48" s="185">
        <f>SUM(BC42:BC47)</f>
        <v>0</v>
      </c>
      <c r="BD48" s="185">
        <f>SUM(BD42:BD47)</f>
        <v>0</v>
      </c>
      <c r="BE48" s="185">
        <f>SUM(BE42:BE47)</f>
        <v>0</v>
      </c>
    </row>
    <row r="49" spans="1:104" x14ac:dyDescent="0.2">
      <c r="A49" s="163" t="s">
        <v>74</v>
      </c>
      <c r="B49" s="164" t="s">
        <v>147</v>
      </c>
      <c r="C49" s="165" t="s">
        <v>148</v>
      </c>
      <c r="D49" s="166"/>
      <c r="E49" s="167"/>
      <c r="F49" s="167"/>
      <c r="G49" s="168"/>
      <c r="H49" s="169"/>
      <c r="I49" s="169"/>
      <c r="O49" s="170">
        <v>1</v>
      </c>
    </row>
    <row r="50" spans="1:104" x14ac:dyDescent="0.2">
      <c r="A50" s="171">
        <v>27</v>
      </c>
      <c r="B50" s="172" t="s">
        <v>149</v>
      </c>
      <c r="C50" s="173" t="s">
        <v>150</v>
      </c>
      <c r="D50" s="174" t="s">
        <v>116</v>
      </c>
      <c r="E50" s="175">
        <v>4.4799999999999996E-3</v>
      </c>
      <c r="F50" s="175"/>
      <c r="G50" s="176">
        <f>E50*F50</f>
        <v>0</v>
      </c>
      <c r="O50" s="170">
        <v>2</v>
      </c>
      <c r="AA50" s="146">
        <v>7</v>
      </c>
      <c r="AB50" s="146">
        <v>1</v>
      </c>
      <c r="AC50" s="146">
        <v>2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7</v>
      </c>
      <c r="CB50" s="177">
        <v>1</v>
      </c>
      <c r="CZ50" s="146">
        <v>0</v>
      </c>
    </row>
    <row r="51" spans="1:104" x14ac:dyDescent="0.2">
      <c r="A51" s="178"/>
      <c r="B51" s="179" t="s">
        <v>76</v>
      </c>
      <c r="C51" s="180" t="str">
        <f>CONCATENATE(B49," ",C49)</f>
        <v>99 Staveništní přesun hmot</v>
      </c>
      <c r="D51" s="181"/>
      <c r="E51" s="182"/>
      <c r="F51" s="183"/>
      <c r="G51" s="184">
        <f>SUM(G49:G50)</f>
        <v>0</v>
      </c>
      <c r="O51" s="170">
        <v>4</v>
      </c>
      <c r="BA51" s="185">
        <f>SUM(BA49:BA50)</f>
        <v>0</v>
      </c>
      <c r="BB51" s="185">
        <f>SUM(BB49:BB50)</f>
        <v>0</v>
      </c>
      <c r="BC51" s="185">
        <f>SUM(BC49:BC50)</f>
        <v>0</v>
      </c>
      <c r="BD51" s="185">
        <f>SUM(BD49:BD50)</f>
        <v>0</v>
      </c>
      <c r="BE51" s="185">
        <f>SUM(BE49:BE50)</f>
        <v>0</v>
      </c>
    </row>
    <row r="52" spans="1:104" x14ac:dyDescent="0.2">
      <c r="A52" s="163" t="s">
        <v>74</v>
      </c>
      <c r="B52" s="164" t="s">
        <v>151</v>
      </c>
      <c r="C52" s="165" t="s">
        <v>152</v>
      </c>
      <c r="D52" s="166"/>
      <c r="E52" s="167"/>
      <c r="F52" s="167"/>
      <c r="G52" s="168"/>
      <c r="H52" s="169"/>
      <c r="I52" s="169"/>
      <c r="O52" s="170">
        <v>1</v>
      </c>
    </row>
    <row r="53" spans="1:104" ht="22.5" x14ac:dyDescent="0.2">
      <c r="A53" s="171">
        <v>28</v>
      </c>
      <c r="B53" s="172" t="s">
        <v>153</v>
      </c>
      <c r="C53" s="173" t="s">
        <v>154</v>
      </c>
      <c r="D53" s="174" t="s">
        <v>91</v>
      </c>
      <c r="E53" s="175">
        <v>11</v>
      </c>
      <c r="F53" s="175"/>
      <c r="G53" s="176">
        <f>E53*F53</f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7</v>
      </c>
      <c r="CZ53" s="146">
        <v>2.1000000000000001E-4</v>
      </c>
    </row>
    <row r="54" spans="1:104" ht="22.5" x14ac:dyDescent="0.2">
      <c r="A54" s="171">
        <v>29</v>
      </c>
      <c r="B54" s="172" t="s">
        <v>155</v>
      </c>
      <c r="C54" s="173" t="s">
        <v>156</v>
      </c>
      <c r="D54" s="174" t="s">
        <v>91</v>
      </c>
      <c r="E54" s="175">
        <v>11</v>
      </c>
      <c r="F54" s="175"/>
      <c r="G54" s="176">
        <f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4.7299999999999998E-3</v>
      </c>
    </row>
    <row r="55" spans="1:104" x14ac:dyDescent="0.2">
      <c r="A55" s="171">
        <v>30</v>
      </c>
      <c r="B55" s="172" t="s">
        <v>157</v>
      </c>
      <c r="C55" s="173" t="s">
        <v>158</v>
      </c>
      <c r="D55" s="174" t="s">
        <v>62</v>
      </c>
      <c r="E55" s="175">
        <v>81.554000000000002</v>
      </c>
      <c r="F55" s="175"/>
      <c r="G55" s="176">
        <f>E55*F55</f>
        <v>0</v>
      </c>
      <c r="O55" s="170">
        <v>2</v>
      </c>
      <c r="AA55" s="146">
        <v>7</v>
      </c>
      <c r="AB55" s="146">
        <v>1002</v>
      </c>
      <c r="AC55" s="146">
        <v>5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7</v>
      </c>
      <c r="CB55" s="177">
        <v>1002</v>
      </c>
      <c r="CZ55" s="146">
        <v>0</v>
      </c>
    </row>
    <row r="56" spans="1:104" x14ac:dyDescent="0.2">
      <c r="A56" s="178"/>
      <c r="B56" s="179" t="s">
        <v>76</v>
      </c>
      <c r="C56" s="180" t="str">
        <f>CONCATENATE(B52," ",C52)</f>
        <v>711 Izolace proti vodě</v>
      </c>
      <c r="D56" s="181"/>
      <c r="E56" s="182"/>
      <c r="F56" s="183"/>
      <c r="G56" s="184">
        <f>SUM(G52:G55)</f>
        <v>0</v>
      </c>
      <c r="O56" s="170">
        <v>4</v>
      </c>
      <c r="BA56" s="185">
        <f>SUM(BA52:BA55)</f>
        <v>0</v>
      </c>
      <c r="BB56" s="185">
        <f>SUM(BB52:BB55)</f>
        <v>0</v>
      </c>
      <c r="BC56" s="185">
        <f>SUM(BC52:BC55)</f>
        <v>0</v>
      </c>
      <c r="BD56" s="185">
        <f>SUM(BD52:BD55)</f>
        <v>0</v>
      </c>
      <c r="BE56" s="185">
        <f>SUM(BE52:BE55)</f>
        <v>0</v>
      </c>
    </row>
    <row r="57" spans="1:104" x14ac:dyDescent="0.2">
      <c r="A57" s="163" t="s">
        <v>74</v>
      </c>
      <c r="B57" s="164" t="s">
        <v>159</v>
      </c>
      <c r="C57" s="165" t="s">
        <v>160</v>
      </c>
      <c r="D57" s="166"/>
      <c r="E57" s="167"/>
      <c r="F57" s="167"/>
      <c r="G57" s="168"/>
      <c r="H57" s="169"/>
      <c r="I57" s="169"/>
      <c r="O57" s="170">
        <v>1</v>
      </c>
    </row>
    <row r="58" spans="1:104" x14ac:dyDescent="0.2">
      <c r="A58" s="171">
        <v>31</v>
      </c>
      <c r="B58" s="172" t="s">
        <v>161</v>
      </c>
      <c r="C58" s="173" t="s">
        <v>162</v>
      </c>
      <c r="D58" s="174" t="s">
        <v>163</v>
      </c>
      <c r="E58" s="175">
        <v>9</v>
      </c>
      <c r="F58" s="175"/>
      <c r="G58" s="176">
        <f>E58*F58</f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1.75E-3</v>
      </c>
    </row>
    <row r="59" spans="1:104" x14ac:dyDescent="0.2">
      <c r="A59" s="171">
        <v>32</v>
      </c>
      <c r="B59" s="172" t="s">
        <v>164</v>
      </c>
      <c r="C59" s="173" t="s">
        <v>165</v>
      </c>
      <c r="D59" s="174" t="s">
        <v>166</v>
      </c>
      <c r="E59" s="175">
        <v>9</v>
      </c>
      <c r="F59" s="175"/>
      <c r="G59" s="176">
        <f>E59*F59</f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7</v>
      </c>
      <c r="CZ59" s="146">
        <v>3.5699999999999998E-3</v>
      </c>
    </row>
    <row r="60" spans="1:104" x14ac:dyDescent="0.2">
      <c r="A60" s="171">
        <v>33</v>
      </c>
      <c r="B60" s="172" t="s">
        <v>167</v>
      </c>
      <c r="C60" s="173" t="s">
        <v>168</v>
      </c>
      <c r="D60" s="174" t="s">
        <v>166</v>
      </c>
      <c r="E60" s="175">
        <v>21.5</v>
      </c>
      <c r="F60" s="175"/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7</v>
      </c>
      <c r="CZ60" s="146">
        <v>4.0299999999999997E-3</v>
      </c>
    </row>
    <row r="61" spans="1:104" x14ac:dyDescent="0.2">
      <c r="A61" s="171">
        <v>34</v>
      </c>
      <c r="B61" s="172" t="s">
        <v>86</v>
      </c>
      <c r="C61" s="173" t="s">
        <v>169</v>
      </c>
      <c r="D61" s="174" t="s">
        <v>166</v>
      </c>
      <c r="E61" s="175">
        <v>21.5</v>
      </c>
      <c r="F61" s="175"/>
      <c r="G61" s="176">
        <f>E61*F61</f>
        <v>0</v>
      </c>
      <c r="O61" s="170">
        <v>2</v>
      </c>
      <c r="AA61" s="146">
        <v>12</v>
      </c>
      <c r="AB61" s="146">
        <v>0</v>
      </c>
      <c r="AC61" s="146">
        <v>27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12</v>
      </c>
      <c r="CB61" s="177">
        <v>0</v>
      </c>
      <c r="CZ61" s="146">
        <v>0</v>
      </c>
    </row>
    <row r="62" spans="1:104" x14ac:dyDescent="0.2">
      <c r="A62" s="171">
        <v>35</v>
      </c>
      <c r="B62" s="172" t="s">
        <v>170</v>
      </c>
      <c r="C62" s="173" t="s">
        <v>171</v>
      </c>
      <c r="D62" s="174" t="s">
        <v>62</v>
      </c>
      <c r="E62" s="175">
        <v>438.32</v>
      </c>
      <c r="F62" s="175"/>
      <c r="G62" s="176">
        <f>E62*F62</f>
        <v>0</v>
      </c>
      <c r="O62" s="170">
        <v>2</v>
      </c>
      <c r="AA62" s="146">
        <v>7</v>
      </c>
      <c r="AB62" s="146">
        <v>1002</v>
      </c>
      <c r="AC62" s="146">
        <v>5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7</v>
      </c>
      <c r="CB62" s="177">
        <v>1002</v>
      </c>
      <c r="CZ62" s="146">
        <v>0</v>
      </c>
    </row>
    <row r="63" spans="1:104" x14ac:dyDescent="0.2">
      <c r="A63" s="178"/>
      <c r="B63" s="179" t="s">
        <v>76</v>
      </c>
      <c r="C63" s="180" t="str">
        <f>CONCATENATE(B57," ",C57)</f>
        <v>721 Vnitřní kanalizace</v>
      </c>
      <c r="D63" s="181"/>
      <c r="E63" s="182"/>
      <c r="F63" s="183"/>
      <c r="G63" s="184">
        <f>SUM(G57:G62)</f>
        <v>0</v>
      </c>
      <c r="O63" s="170">
        <v>4</v>
      </c>
      <c r="BA63" s="185">
        <f>SUM(BA57:BA62)</f>
        <v>0</v>
      </c>
      <c r="BB63" s="185">
        <f>SUM(BB57:BB62)</f>
        <v>0</v>
      </c>
      <c r="BC63" s="185">
        <f>SUM(BC57:BC62)</f>
        <v>0</v>
      </c>
      <c r="BD63" s="185">
        <f>SUM(BD57:BD62)</f>
        <v>0</v>
      </c>
      <c r="BE63" s="185">
        <f>SUM(BE57:BE62)</f>
        <v>0</v>
      </c>
    </row>
    <row r="64" spans="1:104" x14ac:dyDescent="0.2">
      <c r="A64" s="163" t="s">
        <v>74</v>
      </c>
      <c r="B64" s="164" t="s">
        <v>172</v>
      </c>
      <c r="C64" s="165" t="s">
        <v>173</v>
      </c>
      <c r="D64" s="166"/>
      <c r="E64" s="167"/>
      <c r="F64" s="167"/>
      <c r="G64" s="168"/>
      <c r="H64" s="169"/>
      <c r="I64" s="169"/>
      <c r="O64" s="170">
        <v>1</v>
      </c>
    </row>
    <row r="65" spans="1:104" ht="22.5" x14ac:dyDescent="0.2">
      <c r="A65" s="171">
        <v>36</v>
      </c>
      <c r="B65" s="172" t="s">
        <v>174</v>
      </c>
      <c r="C65" s="173" t="s">
        <v>175</v>
      </c>
      <c r="D65" s="174" t="s">
        <v>91</v>
      </c>
      <c r="E65" s="175">
        <v>112</v>
      </c>
      <c r="F65" s="175"/>
      <c r="G65" s="176">
        <f t="shared" ref="G65:G71" si="6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ref="BA65:BA71" si="7">IF(AZ65=1,G65,0)</f>
        <v>0</v>
      </c>
      <c r="BB65" s="146">
        <f t="shared" ref="BB65:BB71" si="8">IF(AZ65=2,G65,0)</f>
        <v>0</v>
      </c>
      <c r="BC65" s="146">
        <f t="shared" ref="BC65:BC71" si="9">IF(AZ65=3,G65,0)</f>
        <v>0</v>
      </c>
      <c r="BD65" s="146">
        <f t="shared" ref="BD65:BD71" si="10">IF(AZ65=4,G65,0)</f>
        <v>0</v>
      </c>
      <c r="BE65" s="146">
        <f t="shared" ref="BE65:BE71" si="11">IF(AZ65=5,G65,0)</f>
        <v>0</v>
      </c>
      <c r="CA65" s="177">
        <v>1</v>
      </c>
      <c r="CB65" s="177">
        <v>7</v>
      </c>
      <c r="CZ65" s="146">
        <v>1.1E-4</v>
      </c>
    </row>
    <row r="66" spans="1:104" x14ac:dyDescent="0.2">
      <c r="A66" s="171">
        <v>37</v>
      </c>
      <c r="B66" s="172" t="s">
        <v>176</v>
      </c>
      <c r="C66" s="173" t="s">
        <v>177</v>
      </c>
      <c r="D66" s="174" t="s">
        <v>166</v>
      </c>
      <c r="E66" s="175">
        <v>65</v>
      </c>
      <c r="F66" s="175"/>
      <c r="G66" s="176">
        <f t="shared" si="6"/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</v>
      </c>
      <c r="CB66" s="177">
        <v>7</v>
      </c>
      <c r="CZ66" s="146">
        <v>1.89E-3</v>
      </c>
    </row>
    <row r="67" spans="1:104" ht="22.5" x14ac:dyDescent="0.2">
      <c r="A67" s="171">
        <v>38</v>
      </c>
      <c r="B67" s="172" t="s">
        <v>178</v>
      </c>
      <c r="C67" s="173" t="s">
        <v>179</v>
      </c>
      <c r="D67" s="174" t="s">
        <v>166</v>
      </c>
      <c r="E67" s="175">
        <v>6.5</v>
      </c>
      <c r="F67" s="175"/>
      <c r="G67" s="176">
        <f t="shared" si="6"/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</v>
      </c>
      <c r="CB67" s="177">
        <v>7</v>
      </c>
      <c r="CZ67" s="146">
        <v>4.8000000000000001E-4</v>
      </c>
    </row>
    <row r="68" spans="1:104" x14ac:dyDescent="0.2">
      <c r="A68" s="171">
        <v>39</v>
      </c>
      <c r="B68" s="172" t="s">
        <v>180</v>
      </c>
      <c r="C68" s="173" t="s">
        <v>181</v>
      </c>
      <c r="D68" s="174" t="s">
        <v>91</v>
      </c>
      <c r="E68" s="175">
        <v>112</v>
      </c>
      <c r="F68" s="175"/>
      <c r="G68" s="176">
        <f t="shared" si="6"/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2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</v>
      </c>
      <c r="CB68" s="177">
        <v>1</v>
      </c>
      <c r="CZ68" s="146">
        <v>2.1000000000000001E-4</v>
      </c>
    </row>
    <row r="69" spans="1:104" ht="22.5" x14ac:dyDescent="0.2">
      <c r="A69" s="171">
        <v>40</v>
      </c>
      <c r="B69" s="172" t="s">
        <v>182</v>
      </c>
      <c r="C69" s="173" t="s">
        <v>183</v>
      </c>
      <c r="D69" s="174" t="s">
        <v>91</v>
      </c>
      <c r="E69" s="175">
        <v>115</v>
      </c>
      <c r="F69" s="175"/>
      <c r="G69" s="176">
        <f t="shared" si="6"/>
        <v>0</v>
      </c>
      <c r="O69" s="170">
        <v>2</v>
      </c>
      <c r="AA69" s="146">
        <v>2</v>
      </c>
      <c r="AB69" s="146">
        <v>7</v>
      </c>
      <c r="AC69" s="146">
        <v>7</v>
      </c>
      <c r="AZ69" s="146">
        <v>2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2</v>
      </c>
      <c r="CB69" s="177">
        <v>7</v>
      </c>
      <c r="CZ69" s="146">
        <v>7.0000000000000001E-3</v>
      </c>
    </row>
    <row r="70" spans="1:104" x14ac:dyDescent="0.2">
      <c r="A70" s="171">
        <v>41</v>
      </c>
      <c r="B70" s="172" t="s">
        <v>172</v>
      </c>
      <c r="C70" s="173" t="s">
        <v>184</v>
      </c>
      <c r="D70" s="174" t="s">
        <v>91</v>
      </c>
      <c r="E70" s="175">
        <v>120</v>
      </c>
      <c r="F70" s="175"/>
      <c r="G70" s="176">
        <f t="shared" si="6"/>
        <v>0</v>
      </c>
      <c r="O70" s="170">
        <v>2</v>
      </c>
      <c r="AA70" s="146">
        <v>12</v>
      </c>
      <c r="AB70" s="146">
        <v>0</v>
      </c>
      <c r="AC70" s="146">
        <v>1</v>
      </c>
      <c r="AZ70" s="146">
        <v>2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12</v>
      </c>
      <c r="CB70" s="177">
        <v>0</v>
      </c>
      <c r="CZ70" s="146">
        <v>0</v>
      </c>
    </row>
    <row r="71" spans="1:104" x14ac:dyDescent="0.2">
      <c r="A71" s="171">
        <v>42</v>
      </c>
      <c r="B71" s="172" t="s">
        <v>185</v>
      </c>
      <c r="C71" s="173" t="s">
        <v>186</v>
      </c>
      <c r="D71" s="174" t="s">
        <v>62</v>
      </c>
      <c r="E71" s="175">
        <v>1572.0129999999999</v>
      </c>
      <c r="F71" s="175"/>
      <c r="G71" s="176">
        <f t="shared" si="6"/>
        <v>0</v>
      </c>
      <c r="O71" s="170">
        <v>2</v>
      </c>
      <c r="AA71" s="146">
        <v>7</v>
      </c>
      <c r="AB71" s="146">
        <v>1002</v>
      </c>
      <c r="AC71" s="146">
        <v>5</v>
      </c>
      <c r="AZ71" s="146">
        <v>2</v>
      </c>
      <c r="BA71" s="146">
        <f t="shared" si="7"/>
        <v>0</v>
      </c>
      <c r="BB71" s="146">
        <f t="shared" si="8"/>
        <v>0</v>
      </c>
      <c r="BC71" s="146">
        <f t="shared" si="9"/>
        <v>0</v>
      </c>
      <c r="BD71" s="146">
        <f t="shared" si="10"/>
        <v>0</v>
      </c>
      <c r="BE71" s="146">
        <f t="shared" si="11"/>
        <v>0</v>
      </c>
      <c r="CA71" s="177">
        <v>7</v>
      </c>
      <c r="CB71" s="177">
        <v>1002</v>
      </c>
      <c r="CZ71" s="146">
        <v>0</v>
      </c>
    </row>
    <row r="72" spans="1:104" x14ac:dyDescent="0.2">
      <c r="A72" s="178"/>
      <c r="B72" s="179" t="s">
        <v>76</v>
      </c>
      <c r="C72" s="180" t="str">
        <f>CONCATENATE(B64," ",C64)</f>
        <v>771 Podlahy z dlaždic a obklady</v>
      </c>
      <c r="D72" s="181"/>
      <c r="E72" s="182"/>
      <c r="F72" s="183"/>
      <c r="G72" s="184">
        <f>SUM(G64:G71)</f>
        <v>0</v>
      </c>
      <c r="O72" s="170">
        <v>4</v>
      </c>
      <c r="BA72" s="185">
        <f>SUM(BA64:BA71)</f>
        <v>0</v>
      </c>
      <c r="BB72" s="185">
        <f>SUM(BB64:BB71)</f>
        <v>0</v>
      </c>
      <c r="BC72" s="185">
        <f>SUM(BC64:BC71)</f>
        <v>0</v>
      </c>
      <c r="BD72" s="185">
        <f>SUM(BD64:BD71)</f>
        <v>0</v>
      </c>
      <c r="BE72" s="185">
        <f>SUM(BE64:BE71)</f>
        <v>0</v>
      </c>
    </row>
    <row r="73" spans="1:104" x14ac:dyDescent="0.2">
      <c r="A73" s="163" t="s">
        <v>74</v>
      </c>
      <c r="B73" s="164" t="s">
        <v>187</v>
      </c>
      <c r="C73" s="165" t="s">
        <v>188</v>
      </c>
      <c r="D73" s="166"/>
      <c r="E73" s="167"/>
      <c r="F73" s="167"/>
      <c r="G73" s="168"/>
      <c r="H73" s="169"/>
      <c r="I73" s="169"/>
      <c r="O73" s="170">
        <v>1</v>
      </c>
    </row>
    <row r="74" spans="1:104" x14ac:dyDescent="0.2">
      <c r="A74" s="171">
        <v>43</v>
      </c>
      <c r="B74" s="172" t="s">
        <v>189</v>
      </c>
      <c r="C74" s="173" t="s">
        <v>190</v>
      </c>
      <c r="D74" s="174" t="s">
        <v>91</v>
      </c>
      <c r="E74" s="175">
        <v>346</v>
      </c>
      <c r="F74" s="175"/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1.7000000000000001E-4</v>
      </c>
    </row>
    <row r="75" spans="1:104" x14ac:dyDescent="0.2">
      <c r="A75" s="171">
        <v>44</v>
      </c>
      <c r="B75" s="172" t="s">
        <v>191</v>
      </c>
      <c r="C75" s="173" t="s">
        <v>192</v>
      </c>
      <c r="D75" s="174" t="s">
        <v>91</v>
      </c>
      <c r="E75" s="175">
        <v>346</v>
      </c>
      <c r="F75" s="175"/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</v>
      </c>
    </row>
    <row r="76" spans="1:104" ht="22.5" x14ac:dyDescent="0.2">
      <c r="A76" s="171">
        <v>45</v>
      </c>
      <c r="B76" s="172" t="s">
        <v>193</v>
      </c>
      <c r="C76" s="173" t="s">
        <v>194</v>
      </c>
      <c r="D76" s="174" t="s">
        <v>91</v>
      </c>
      <c r="E76" s="175">
        <v>346</v>
      </c>
      <c r="F76" s="175"/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6.4000000000000005E-4</v>
      </c>
    </row>
    <row r="77" spans="1:104" x14ac:dyDescent="0.2">
      <c r="A77" s="178"/>
      <c r="B77" s="179" t="s">
        <v>76</v>
      </c>
      <c r="C77" s="180" t="str">
        <f>CONCATENATE(B73," ",C73)</f>
        <v>784 Malby</v>
      </c>
      <c r="D77" s="181"/>
      <c r="E77" s="182"/>
      <c r="F77" s="183"/>
      <c r="G77" s="184">
        <f>SUM(G73:G76)</f>
        <v>0</v>
      </c>
      <c r="O77" s="170">
        <v>4</v>
      </c>
      <c r="BA77" s="185">
        <f>SUM(BA73:BA76)</f>
        <v>0</v>
      </c>
      <c r="BB77" s="185">
        <f>SUM(BB73:BB76)</f>
        <v>0</v>
      </c>
      <c r="BC77" s="185">
        <f>SUM(BC73:BC76)</f>
        <v>0</v>
      </c>
      <c r="BD77" s="185">
        <f>SUM(BD73:BD76)</f>
        <v>0</v>
      </c>
      <c r="BE77" s="185">
        <f>SUM(BE73:BE76)</f>
        <v>0</v>
      </c>
    </row>
    <row r="78" spans="1:104" x14ac:dyDescent="0.2">
      <c r="E78" s="146"/>
    </row>
    <row r="79" spans="1:104" x14ac:dyDescent="0.2">
      <c r="E79" s="146"/>
    </row>
    <row r="80" spans="1:104" x14ac:dyDescent="0.2">
      <c r="E80" s="146"/>
    </row>
    <row r="81" spans="5:5" x14ac:dyDescent="0.2">
      <c r="E81" s="146"/>
    </row>
    <row r="82" spans="5:5" x14ac:dyDescent="0.2">
      <c r="E82" s="146"/>
    </row>
    <row r="83" spans="5:5" x14ac:dyDescent="0.2">
      <c r="E83" s="146"/>
    </row>
    <row r="84" spans="5:5" x14ac:dyDescent="0.2">
      <c r="E84" s="146"/>
    </row>
    <row r="85" spans="5:5" x14ac:dyDescent="0.2">
      <c r="E85" s="146"/>
    </row>
    <row r="86" spans="5:5" x14ac:dyDescent="0.2">
      <c r="E86" s="146"/>
    </row>
    <row r="87" spans="5:5" x14ac:dyDescent="0.2">
      <c r="E87" s="146"/>
    </row>
    <row r="88" spans="5:5" x14ac:dyDescent="0.2">
      <c r="E88" s="146"/>
    </row>
    <row r="89" spans="5:5" x14ac:dyDescent="0.2">
      <c r="E89" s="146"/>
    </row>
    <row r="90" spans="5:5" x14ac:dyDescent="0.2">
      <c r="E90" s="146"/>
    </row>
    <row r="91" spans="5:5" x14ac:dyDescent="0.2">
      <c r="E91" s="146"/>
    </row>
    <row r="92" spans="5:5" x14ac:dyDescent="0.2">
      <c r="E92" s="146"/>
    </row>
    <row r="93" spans="5:5" x14ac:dyDescent="0.2">
      <c r="E93" s="146"/>
    </row>
    <row r="94" spans="5:5" x14ac:dyDescent="0.2">
      <c r="E94" s="146"/>
    </row>
    <row r="95" spans="5:5" x14ac:dyDescent="0.2">
      <c r="E95" s="146"/>
    </row>
    <row r="96" spans="5:5" x14ac:dyDescent="0.2">
      <c r="E96" s="146"/>
    </row>
    <row r="97" spans="1:7" x14ac:dyDescent="0.2">
      <c r="E97" s="146"/>
    </row>
    <row r="98" spans="1:7" x14ac:dyDescent="0.2">
      <c r="E98" s="146"/>
    </row>
    <row r="99" spans="1:7" x14ac:dyDescent="0.2">
      <c r="E99" s="146"/>
    </row>
    <row r="100" spans="1:7" x14ac:dyDescent="0.2">
      <c r="E100" s="146"/>
    </row>
    <row r="101" spans="1:7" x14ac:dyDescent="0.2">
      <c r="A101" s="186"/>
      <c r="B101" s="186"/>
      <c r="C101" s="186"/>
      <c r="D101" s="186"/>
      <c r="E101" s="186"/>
      <c r="F101" s="186"/>
      <c r="G101" s="186"/>
    </row>
    <row r="102" spans="1:7" x14ac:dyDescent="0.2">
      <c r="A102" s="186"/>
      <c r="B102" s="186"/>
      <c r="C102" s="186"/>
      <c r="D102" s="186"/>
      <c r="E102" s="186"/>
      <c r="F102" s="186"/>
      <c r="G102" s="186"/>
    </row>
    <row r="103" spans="1:7" x14ac:dyDescent="0.2">
      <c r="A103" s="186"/>
      <c r="B103" s="186"/>
      <c r="C103" s="186"/>
      <c r="D103" s="186"/>
      <c r="E103" s="186"/>
      <c r="F103" s="186"/>
      <c r="G103" s="186"/>
    </row>
    <row r="104" spans="1:7" x14ac:dyDescent="0.2">
      <c r="A104" s="186"/>
      <c r="B104" s="186"/>
      <c r="C104" s="186"/>
      <c r="D104" s="186"/>
      <c r="E104" s="186"/>
      <c r="F104" s="186"/>
      <c r="G104" s="186"/>
    </row>
    <row r="105" spans="1:7" x14ac:dyDescent="0.2">
      <c r="E105" s="146"/>
    </row>
    <row r="106" spans="1:7" x14ac:dyDescent="0.2">
      <c r="E106" s="146"/>
    </row>
    <row r="107" spans="1:7" x14ac:dyDescent="0.2">
      <c r="E107" s="146"/>
    </row>
    <row r="108" spans="1:7" x14ac:dyDescent="0.2">
      <c r="E108" s="146"/>
    </row>
    <row r="109" spans="1:7" x14ac:dyDescent="0.2">
      <c r="E109" s="146"/>
    </row>
    <row r="110" spans="1:7" x14ac:dyDescent="0.2">
      <c r="E110" s="146"/>
    </row>
    <row r="111" spans="1:7" x14ac:dyDescent="0.2">
      <c r="E111" s="146"/>
    </row>
    <row r="112" spans="1:7" x14ac:dyDescent="0.2">
      <c r="E112" s="146"/>
    </row>
    <row r="113" spans="5:5" x14ac:dyDescent="0.2">
      <c r="E113" s="146"/>
    </row>
    <row r="114" spans="5:5" x14ac:dyDescent="0.2">
      <c r="E114" s="146"/>
    </row>
    <row r="115" spans="5:5" x14ac:dyDescent="0.2">
      <c r="E115" s="146"/>
    </row>
    <row r="116" spans="5:5" x14ac:dyDescent="0.2">
      <c r="E116" s="146"/>
    </row>
    <row r="117" spans="5:5" x14ac:dyDescent="0.2">
      <c r="E117" s="146"/>
    </row>
    <row r="118" spans="5:5" x14ac:dyDescent="0.2">
      <c r="E118" s="146"/>
    </row>
    <row r="119" spans="5:5" x14ac:dyDescent="0.2">
      <c r="E119" s="146"/>
    </row>
    <row r="120" spans="5:5" x14ac:dyDescent="0.2">
      <c r="E120" s="146"/>
    </row>
    <row r="121" spans="5:5" x14ac:dyDescent="0.2">
      <c r="E121" s="146"/>
    </row>
    <row r="122" spans="5:5" x14ac:dyDescent="0.2">
      <c r="E122" s="146"/>
    </row>
    <row r="123" spans="5:5" x14ac:dyDescent="0.2">
      <c r="E123" s="146"/>
    </row>
    <row r="124" spans="5:5" x14ac:dyDescent="0.2">
      <c r="E124" s="146"/>
    </row>
    <row r="125" spans="5:5" x14ac:dyDescent="0.2">
      <c r="E125" s="146"/>
    </row>
    <row r="126" spans="5:5" x14ac:dyDescent="0.2">
      <c r="E126" s="146"/>
    </row>
    <row r="127" spans="5:5" x14ac:dyDescent="0.2">
      <c r="E127" s="146"/>
    </row>
    <row r="128" spans="5:5" x14ac:dyDescent="0.2">
      <c r="E128" s="146"/>
    </row>
    <row r="129" spans="1:7" x14ac:dyDescent="0.2">
      <c r="E129" s="146"/>
    </row>
    <row r="130" spans="1:7" x14ac:dyDescent="0.2">
      <c r="E130" s="146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A136" s="187"/>
      <c r="B136" s="187"/>
    </row>
    <row r="137" spans="1:7" x14ac:dyDescent="0.2">
      <c r="A137" s="186"/>
      <c r="B137" s="186"/>
      <c r="C137" s="189"/>
      <c r="D137" s="189"/>
      <c r="E137" s="190"/>
      <c r="F137" s="189"/>
      <c r="G137" s="191"/>
    </row>
    <row r="138" spans="1:7" x14ac:dyDescent="0.2">
      <c r="A138" s="192"/>
      <c r="B138" s="192"/>
      <c r="C138" s="186"/>
      <c r="D138" s="186"/>
      <c r="E138" s="193"/>
      <c r="F138" s="186"/>
      <c r="G138" s="186"/>
    </row>
    <row r="139" spans="1:7" x14ac:dyDescent="0.2">
      <c r="A139" s="186"/>
      <c r="B139" s="186"/>
      <c r="C139" s="186"/>
      <c r="D139" s="186"/>
      <c r="E139" s="193"/>
      <c r="F139" s="186"/>
      <c r="G139" s="186"/>
    </row>
    <row r="140" spans="1:7" x14ac:dyDescent="0.2">
      <c r="A140" s="186"/>
      <c r="B140" s="186"/>
      <c r="C140" s="186"/>
      <c r="D140" s="186"/>
      <c r="E140" s="193"/>
      <c r="F140" s="186"/>
      <c r="G140" s="186"/>
    </row>
    <row r="141" spans="1:7" x14ac:dyDescent="0.2">
      <c r="A141" s="186"/>
      <c r="B141" s="186"/>
      <c r="C141" s="186"/>
      <c r="D141" s="186"/>
      <c r="E141" s="193"/>
      <c r="F141" s="186"/>
      <c r="G141" s="186"/>
    </row>
    <row r="142" spans="1:7" x14ac:dyDescent="0.2">
      <c r="A142" s="186"/>
      <c r="B142" s="186"/>
      <c r="C142" s="186"/>
      <c r="D142" s="186"/>
      <c r="E142" s="193"/>
      <c r="F142" s="186"/>
      <c r="G142" s="186"/>
    </row>
    <row r="143" spans="1:7" x14ac:dyDescent="0.2">
      <c r="A143" s="186"/>
      <c r="B143" s="186"/>
      <c r="C143" s="186"/>
      <c r="D143" s="186"/>
      <c r="E143" s="193"/>
      <c r="F143" s="186"/>
      <c r="G143" s="186"/>
    </row>
    <row r="144" spans="1:7" x14ac:dyDescent="0.2">
      <c r="A144" s="186"/>
      <c r="B144" s="186"/>
      <c r="C144" s="186"/>
      <c r="D144" s="186"/>
      <c r="E144" s="193"/>
      <c r="F144" s="186"/>
      <c r="G144" s="186"/>
    </row>
    <row r="145" spans="1:7" x14ac:dyDescent="0.2">
      <c r="A145" s="186"/>
      <c r="B145" s="186"/>
      <c r="C145" s="186"/>
      <c r="D145" s="186"/>
      <c r="E145" s="193"/>
      <c r="F145" s="186"/>
      <c r="G145" s="186"/>
    </row>
    <row r="146" spans="1:7" x14ac:dyDescent="0.2">
      <c r="A146" s="186"/>
      <c r="B146" s="186"/>
      <c r="C146" s="186"/>
      <c r="D146" s="186"/>
      <c r="E146" s="193"/>
      <c r="F146" s="186"/>
      <c r="G146" s="186"/>
    </row>
    <row r="147" spans="1:7" x14ac:dyDescent="0.2">
      <c r="A147" s="186"/>
      <c r="B147" s="186"/>
      <c r="C147" s="186"/>
      <c r="D147" s="186"/>
      <c r="E147" s="193"/>
      <c r="F147" s="186"/>
      <c r="G147" s="186"/>
    </row>
    <row r="148" spans="1:7" x14ac:dyDescent="0.2">
      <c r="A148" s="186"/>
      <c r="B148" s="186"/>
      <c r="C148" s="186"/>
      <c r="D148" s="186"/>
      <c r="E148" s="193"/>
      <c r="F148" s="186"/>
      <c r="G148" s="186"/>
    </row>
    <row r="149" spans="1:7" x14ac:dyDescent="0.2">
      <c r="A149" s="186"/>
      <c r="B149" s="186"/>
      <c r="C149" s="186"/>
      <c r="D149" s="186"/>
      <c r="E149" s="193"/>
      <c r="F149" s="186"/>
      <c r="G149" s="186"/>
    </row>
    <row r="150" spans="1:7" x14ac:dyDescent="0.2">
      <c r="A150" s="186"/>
      <c r="B150" s="186"/>
      <c r="C150" s="186"/>
      <c r="D150" s="186"/>
      <c r="E150" s="193"/>
      <c r="F150" s="186"/>
      <c r="G150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</dc:creator>
  <cp:lastModifiedBy>Svitáková Zuzana</cp:lastModifiedBy>
  <dcterms:created xsi:type="dcterms:W3CDTF">2023-04-05T12:54:47Z</dcterms:created>
  <dcterms:modified xsi:type="dcterms:W3CDTF">2023-05-31T11:16:11Z</dcterms:modified>
</cp:coreProperties>
</file>