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takova.zuzana\Disk Google\SOŠ\VÝBĚROVÁ ŘÍZENÍ\Oprava odpadů a WC 1.NP\"/>
    </mc:Choice>
  </mc:AlternateContent>
  <bookViews>
    <workbookView xWindow="0" yWindow="0" windowWidth="19200" windowHeight="111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list'!$G$2</definedName>
    <definedName name="MJ">'Krycí list'!$G$5</definedName>
    <definedName name="Mont">Rekapitulace!$H$19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Položky!$A$1:$G$77</definedName>
    <definedName name="_xlnm.Print_Area" localSheetId="1">Rekapitulace!$A$1:$I$36</definedName>
    <definedName name="PocetMJ">'Krycí list'!$G$6</definedName>
    <definedName name="Poznamka">'Krycí list'!$B$37</definedName>
    <definedName name="Projektant">'Krycí list'!$C$8</definedName>
    <definedName name="PSV">Rekapitulace!$F$19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62913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76" i="3"/>
  <c r="BD76" i="3"/>
  <c r="BC76" i="3"/>
  <c r="BA76" i="3"/>
  <c r="G76" i="3"/>
  <c r="BB76" i="3" s="1"/>
  <c r="BE75" i="3"/>
  <c r="BD75" i="3"/>
  <c r="BC75" i="3"/>
  <c r="BA75" i="3"/>
  <c r="BA77" i="3" s="1"/>
  <c r="E18" i="2" s="1"/>
  <c r="G75" i="3"/>
  <c r="BB75" i="3" s="1"/>
  <c r="BE74" i="3"/>
  <c r="BD74" i="3"/>
  <c r="BC74" i="3"/>
  <c r="BC77" i="3" s="1"/>
  <c r="G18" i="2" s="1"/>
  <c r="BA74" i="3"/>
  <c r="G74" i="3"/>
  <c r="BB74" i="3" s="1"/>
  <c r="BE73" i="3"/>
  <c r="BD73" i="3"/>
  <c r="BD77" i="3" s="1"/>
  <c r="H18" i="2" s="1"/>
  <c r="BC73" i="3"/>
  <c r="BA73" i="3"/>
  <c r="G73" i="3"/>
  <c r="BB73" i="3" s="1"/>
  <c r="B18" i="2"/>
  <c r="A18" i="2"/>
  <c r="C77" i="3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C71" i="3" s="1"/>
  <c r="G17" i="2" s="1"/>
  <c r="BA68" i="3"/>
  <c r="G68" i="3"/>
  <c r="BB68" i="3" s="1"/>
  <c r="BE67" i="3"/>
  <c r="BD67" i="3"/>
  <c r="BC67" i="3"/>
  <c r="BA67" i="3"/>
  <c r="G67" i="3"/>
  <c r="BB67" i="3" s="1"/>
  <c r="B17" i="2"/>
  <c r="A17" i="2"/>
  <c r="C71" i="3"/>
  <c r="BE64" i="3"/>
  <c r="BD64" i="3"/>
  <c r="BC64" i="3"/>
  <c r="BA64" i="3"/>
  <c r="G64" i="3"/>
  <c r="BB64" i="3" s="1"/>
  <c r="BE63" i="3"/>
  <c r="BD63" i="3"/>
  <c r="BC63" i="3"/>
  <c r="BA63" i="3"/>
  <c r="G63" i="3"/>
  <c r="BB63" i="3" s="1"/>
  <c r="BE62" i="3"/>
  <c r="BD62" i="3"/>
  <c r="BC62" i="3"/>
  <c r="BA62" i="3"/>
  <c r="G62" i="3"/>
  <c r="BB62" i="3" s="1"/>
  <c r="BE61" i="3"/>
  <c r="BD61" i="3"/>
  <c r="BC61" i="3"/>
  <c r="BA61" i="3"/>
  <c r="BA65" i="3" s="1"/>
  <c r="E16" i="2" s="1"/>
  <c r="G61" i="3"/>
  <c r="BB61" i="3" s="1"/>
  <c r="BE60" i="3"/>
  <c r="BD60" i="3"/>
  <c r="BC60" i="3"/>
  <c r="BA60" i="3"/>
  <c r="G60" i="3"/>
  <c r="BB60" i="3" s="1"/>
  <c r="B16" i="2"/>
  <c r="A16" i="2"/>
  <c r="C65" i="3"/>
  <c r="BE57" i="3"/>
  <c r="BD57" i="3"/>
  <c r="BC57" i="3"/>
  <c r="BA57" i="3"/>
  <c r="BA58" i="3" s="1"/>
  <c r="E15" i="2" s="1"/>
  <c r="G57" i="3"/>
  <c r="BB57" i="3" s="1"/>
  <c r="BE56" i="3"/>
  <c r="BD56" i="3"/>
  <c r="BC56" i="3"/>
  <c r="BC58" i="3" s="1"/>
  <c r="G15" i="2" s="1"/>
  <c r="BA56" i="3"/>
  <c r="G56" i="3"/>
  <c r="BB56" i="3" s="1"/>
  <c r="BE55" i="3"/>
  <c r="BE58" i="3" s="1"/>
  <c r="I15" i="2" s="1"/>
  <c r="BD55" i="3"/>
  <c r="BC55" i="3"/>
  <c r="BA55" i="3"/>
  <c r="G55" i="3"/>
  <c r="BB55" i="3" s="1"/>
  <c r="BB58" i="3" s="1"/>
  <c r="F15" i="2" s="1"/>
  <c r="B15" i="2"/>
  <c r="A15" i="2"/>
  <c r="C58" i="3"/>
  <c r="BE52" i="3"/>
  <c r="BD52" i="3"/>
  <c r="BD53" i="3" s="1"/>
  <c r="H14" i="2" s="1"/>
  <c r="BC52" i="3"/>
  <c r="BC53" i="3" s="1"/>
  <c r="G14" i="2" s="1"/>
  <c r="BA52" i="3"/>
  <c r="BA53" i="3" s="1"/>
  <c r="E14" i="2" s="1"/>
  <c r="G52" i="3"/>
  <c r="BB52" i="3" s="1"/>
  <c r="BB53" i="3" s="1"/>
  <c r="F14" i="2" s="1"/>
  <c r="B14" i="2"/>
  <c r="A14" i="2"/>
  <c r="BE53" i="3"/>
  <c r="I14" i="2" s="1"/>
  <c r="C53" i="3"/>
  <c r="BE49" i="3"/>
  <c r="BD49" i="3"/>
  <c r="BC49" i="3"/>
  <c r="BA49" i="3"/>
  <c r="G49" i="3"/>
  <c r="BB49" i="3" s="1"/>
  <c r="BE48" i="3"/>
  <c r="BD48" i="3"/>
  <c r="BC48" i="3"/>
  <c r="BA48" i="3"/>
  <c r="G48" i="3"/>
  <c r="BB48" i="3" s="1"/>
  <c r="BE47" i="3"/>
  <c r="BD47" i="3"/>
  <c r="BC47" i="3"/>
  <c r="BA47" i="3"/>
  <c r="BA50" i="3" s="1"/>
  <c r="E13" i="2" s="1"/>
  <c r="G47" i="3"/>
  <c r="BB47" i="3" s="1"/>
  <c r="BE46" i="3"/>
  <c r="BD46" i="3"/>
  <c r="BC46" i="3"/>
  <c r="BA46" i="3"/>
  <c r="G46" i="3"/>
  <c r="BB46" i="3" s="1"/>
  <c r="BE45" i="3"/>
  <c r="BD45" i="3"/>
  <c r="BC45" i="3"/>
  <c r="BA45" i="3"/>
  <c r="G45" i="3"/>
  <c r="BB45" i="3" s="1"/>
  <c r="BE44" i="3"/>
  <c r="BD44" i="3"/>
  <c r="BC44" i="3"/>
  <c r="BA44" i="3"/>
  <c r="G44" i="3"/>
  <c r="BB44" i="3" s="1"/>
  <c r="B13" i="2"/>
  <c r="A13" i="2"/>
  <c r="C50" i="3"/>
  <c r="BE41" i="3"/>
  <c r="BD41" i="3"/>
  <c r="BD42" i="3" s="1"/>
  <c r="H12" i="2" s="1"/>
  <c r="BC41" i="3"/>
  <c r="BC42" i="3" s="1"/>
  <c r="G12" i="2" s="1"/>
  <c r="BB41" i="3"/>
  <c r="BB42" i="3" s="1"/>
  <c r="F12" i="2" s="1"/>
  <c r="G41" i="3"/>
  <c r="BA41" i="3" s="1"/>
  <c r="BA42" i="3" s="1"/>
  <c r="E12" i="2" s="1"/>
  <c r="B12" i="2"/>
  <c r="A12" i="2"/>
  <c r="BE42" i="3"/>
  <c r="I12" i="2" s="1"/>
  <c r="C42" i="3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32" i="3"/>
  <c r="BE39" i="3" s="1"/>
  <c r="I11" i="2" s="1"/>
  <c r="BD32" i="3"/>
  <c r="BC32" i="3"/>
  <c r="BB32" i="3"/>
  <c r="G32" i="3"/>
  <c r="BA32" i="3" s="1"/>
  <c r="BE31" i="3"/>
  <c r="BD31" i="3"/>
  <c r="BC31" i="3"/>
  <c r="BB31" i="3"/>
  <c r="G31" i="3"/>
  <c r="BA31" i="3" s="1"/>
  <c r="BE30" i="3"/>
  <c r="BD30" i="3"/>
  <c r="BC30" i="3"/>
  <c r="BB30" i="3"/>
  <c r="G30" i="3"/>
  <c r="BA30" i="3" s="1"/>
  <c r="BE29" i="3"/>
  <c r="BD29" i="3"/>
  <c r="BC29" i="3"/>
  <c r="BB29" i="3"/>
  <c r="G29" i="3"/>
  <c r="BA29" i="3" s="1"/>
  <c r="B11" i="2"/>
  <c r="A11" i="2"/>
  <c r="C39" i="3"/>
  <c r="BE26" i="3"/>
  <c r="BD26" i="3"/>
  <c r="BC26" i="3"/>
  <c r="BB26" i="3"/>
  <c r="G26" i="3"/>
  <c r="BA26" i="3" s="1"/>
  <c r="BE25" i="3"/>
  <c r="BD25" i="3"/>
  <c r="BC25" i="3"/>
  <c r="BB25" i="3"/>
  <c r="G25" i="3"/>
  <c r="BA25" i="3" s="1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2" i="3"/>
  <c r="BE27" i="3" s="1"/>
  <c r="I10" i="2" s="1"/>
  <c r="BD22" i="3"/>
  <c r="BC22" i="3"/>
  <c r="BB22" i="3"/>
  <c r="G22" i="3"/>
  <c r="BA22" i="3" s="1"/>
  <c r="B10" i="2"/>
  <c r="A10" i="2"/>
  <c r="C27" i="3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C20" i="3" s="1"/>
  <c r="G9" i="2" s="1"/>
  <c r="BB17" i="3"/>
  <c r="G17" i="3"/>
  <c r="BA17" i="3" s="1"/>
  <c r="BE16" i="3"/>
  <c r="BD16" i="3"/>
  <c r="BC16" i="3"/>
  <c r="BB16" i="3"/>
  <c r="G16" i="3"/>
  <c r="BA16" i="3" s="1"/>
  <c r="B9" i="2"/>
  <c r="A9" i="2"/>
  <c r="C20" i="3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C14" i="3" s="1"/>
  <c r="G8" i="2" s="1"/>
  <c r="BB11" i="3"/>
  <c r="G11" i="3"/>
  <c r="BA11" i="3" s="1"/>
  <c r="B8" i="2"/>
  <c r="A8" i="2"/>
  <c r="C14" i="3"/>
  <c r="BE8" i="3"/>
  <c r="BE9" i="3" s="1"/>
  <c r="I7" i="2" s="1"/>
  <c r="BD8" i="3"/>
  <c r="BD9" i="3" s="1"/>
  <c r="H7" i="2" s="1"/>
  <c r="BC8" i="3"/>
  <c r="BC9" i="3" s="1"/>
  <c r="G7" i="2" s="1"/>
  <c r="BB8" i="3"/>
  <c r="BB9" i="3" s="1"/>
  <c r="F7" i="2" s="1"/>
  <c r="G8" i="3"/>
  <c r="BA8" i="3" s="1"/>
  <c r="BA9" i="3" s="1"/>
  <c r="E7" i="2" s="1"/>
  <c r="B7" i="2"/>
  <c r="A7" i="2"/>
  <c r="C9" i="3"/>
  <c r="E4" i="3"/>
  <c r="C4" i="3"/>
  <c r="F3" i="3"/>
  <c r="C2" i="2"/>
  <c r="C33" i="1"/>
  <c r="F33" i="1" s="1"/>
  <c r="C31" i="1"/>
  <c r="C9" i="1"/>
  <c r="G7" i="1"/>
  <c r="D2" i="1"/>
  <c r="BE77" i="3" l="1"/>
  <c r="I18" i="2" s="1"/>
  <c r="BB71" i="3"/>
  <c r="F17" i="2" s="1"/>
  <c r="BE71" i="3"/>
  <c r="I17" i="2" s="1"/>
  <c r="BA71" i="3"/>
  <c r="E17" i="2" s="1"/>
  <c r="BC65" i="3"/>
  <c r="G16" i="2" s="1"/>
  <c r="BE65" i="3"/>
  <c r="I16" i="2" s="1"/>
  <c r="I19" i="2" s="1"/>
  <c r="C21" i="1" s="1"/>
  <c r="BD65" i="3"/>
  <c r="H16" i="2" s="1"/>
  <c r="BC50" i="3"/>
  <c r="G13" i="2" s="1"/>
  <c r="BE50" i="3"/>
  <c r="I13" i="2" s="1"/>
  <c r="BD50" i="3"/>
  <c r="H13" i="2" s="1"/>
  <c r="BB39" i="3"/>
  <c r="F11" i="2" s="1"/>
  <c r="BC39" i="3"/>
  <c r="G11" i="2" s="1"/>
  <c r="BD27" i="3"/>
  <c r="H10" i="2" s="1"/>
  <c r="BC27" i="3"/>
  <c r="G10" i="2" s="1"/>
  <c r="BA20" i="3"/>
  <c r="E9" i="2" s="1"/>
  <c r="BE20" i="3"/>
  <c r="I9" i="2" s="1"/>
  <c r="BE14" i="3"/>
  <c r="I8" i="2" s="1"/>
  <c r="BA14" i="3"/>
  <c r="E8" i="2" s="1"/>
  <c r="BB14" i="3"/>
  <c r="F8" i="2" s="1"/>
  <c r="G19" i="2"/>
  <c r="C18" i="1" s="1"/>
  <c r="BB20" i="3"/>
  <c r="F9" i="2" s="1"/>
  <c r="BA27" i="3"/>
  <c r="E10" i="2" s="1"/>
  <c r="BB27" i="3"/>
  <c r="F10" i="2" s="1"/>
  <c r="BD14" i="3"/>
  <c r="H8" i="2" s="1"/>
  <c r="BD20" i="3"/>
  <c r="H9" i="2" s="1"/>
  <c r="BA39" i="3"/>
  <c r="E11" i="2" s="1"/>
  <c r="BD58" i="3"/>
  <c r="H15" i="2" s="1"/>
  <c r="BD71" i="3"/>
  <c r="H17" i="2" s="1"/>
  <c r="BB77" i="3"/>
  <c r="F18" i="2" s="1"/>
  <c r="BB50" i="3"/>
  <c r="F13" i="2" s="1"/>
  <c r="G77" i="3"/>
  <c r="BD39" i="3"/>
  <c r="H11" i="2" s="1"/>
  <c r="BB65" i="3"/>
  <c r="F16" i="2" s="1"/>
  <c r="G9" i="3"/>
  <c r="G14" i="3"/>
  <c r="G20" i="3"/>
  <c r="G27" i="3"/>
  <c r="G39" i="3"/>
  <c r="G42" i="3"/>
  <c r="G50" i="3"/>
  <c r="G53" i="3"/>
  <c r="G58" i="3"/>
  <c r="G65" i="3"/>
  <c r="G71" i="3"/>
  <c r="E19" i="2" l="1"/>
  <c r="C15" i="1" s="1"/>
  <c r="H19" i="2"/>
  <c r="C17" i="1" s="1"/>
  <c r="F19" i="2"/>
  <c r="G32" i="2" s="1"/>
  <c r="I32" i="2" s="1"/>
  <c r="C16" i="1"/>
  <c r="C19" i="1" s="1"/>
  <c r="C22" i="1" s="1"/>
  <c r="G29" i="2"/>
  <c r="I29" i="2" s="1"/>
  <c r="G20" i="1" s="1"/>
  <c r="G25" i="2"/>
  <c r="I25" i="2" s="1"/>
  <c r="G16" i="1" s="1"/>
  <c r="G26" i="2" l="1"/>
  <c r="I26" i="2" s="1"/>
  <c r="G17" i="1" s="1"/>
  <c r="G28" i="2"/>
  <c r="I28" i="2" s="1"/>
  <c r="G19" i="1" s="1"/>
  <c r="G31" i="2"/>
  <c r="I31" i="2" s="1"/>
  <c r="G30" i="2"/>
  <c r="I30" i="2" s="1"/>
  <c r="G21" i="1" s="1"/>
  <c r="G33" i="2"/>
  <c r="I33" i="2" s="1"/>
  <c r="G34" i="2"/>
  <c r="I34" i="2" s="1"/>
  <c r="G27" i="2"/>
  <c r="I27" i="2" s="1"/>
  <c r="G18" i="1" s="1"/>
  <c r="G24" i="2"/>
  <c r="I24" i="2" s="1"/>
  <c r="G15" i="1" s="1"/>
  <c r="H35" i="2" l="1"/>
  <c r="G23" i="1" s="1"/>
  <c r="G22" i="1" s="1"/>
  <c r="C23" i="1" l="1"/>
  <c r="F30" i="1" s="1"/>
  <c r="F31" i="1" s="1"/>
  <c r="F34" i="1" s="1"/>
</calcChain>
</file>

<file path=xl/sharedStrings.xml><?xml version="1.0" encoding="utf-8"?>
<sst xmlns="http://schemas.openxmlformats.org/spreadsheetml/2006/main" count="300" uniqueCount="210">
  <si>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</si>
  <si>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</si>
  <si>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</si>
  <si>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</si>
  <si>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</si>
  <si>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</si>
  <si>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</si>
  <si>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</si>
  <si>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</si>
  <si>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</si>
  <si>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</si>
  <si>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</si>
  <si>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</si>
  <si>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</si>
  <si>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</si>
  <si>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</si>
  <si>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</si>
  <si>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</si>
  <si>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</si>
  <si>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</si>
  <si>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</si>
  <si>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</si>
  <si>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</si>
  <si>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</si>
  <si>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</si>
  <si>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</si>
  <si>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</si>
  <si>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</si>
  <si>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</si>
  <si>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</si>
  <si>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</si>
  <si>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</si>
  <si>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</si>
  <si>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</si>
  <si>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</si>
  <si>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</si>
  <si>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</si>
  <si>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</si>
  <si>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</si>
  <si>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</si>
  <si>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</si>
  <si>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</si>
  <si>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</si>
  <si>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</si>
  <si>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</si>
  <si>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</si>
  <si>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</si>
  <si>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</si>
  <si>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</si>
  <si>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</si>
  <si>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</si>
  <si>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</si>
  <si>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</si>
  <si>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</si>
  <si>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</si>
  <si>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</si>
  <si>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</si>
  <si>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</si>
  <si>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</si>
  <si>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</si>
  <si>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</si>
  <si>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</si>
  <si>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</si>
  <si>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</si>
  <si>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</si>
  <si>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</si>
  <si>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</si>
  <si>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</si>
  <si>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</si>
  <si>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</si>
  <si>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</si>
  <si>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</si>
  <si>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</si>
  <si>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</si>
  <si>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</si>
  <si>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</si>
  <si>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</si>
  <si>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20205</t>
  </si>
  <si>
    <t>001</t>
  </si>
  <si>
    <t>1NP - WC</t>
  </si>
  <si>
    <t>SOŠ Luhačovice - modernizace hygienického aktual.</t>
  </si>
  <si>
    <t>3</t>
  </si>
  <si>
    <t>Svislé a kompletní konstrukce</t>
  </si>
  <si>
    <t>346275113R00</t>
  </si>
  <si>
    <t xml:space="preserve">Přizdívky z desek Ytong tl. 100 mm </t>
  </si>
  <si>
    <t>m2</t>
  </si>
  <si>
    <t>61</t>
  </si>
  <si>
    <t>Upravy povrchů vnitřní</t>
  </si>
  <si>
    <t>611421131RT2</t>
  </si>
  <si>
    <t>Oprava váp. omítek stropů do 5% plochy - štukových s použitím suché maltové směsi</t>
  </si>
  <si>
    <t>612421231RT2</t>
  </si>
  <si>
    <t>Oprava vápen.omítek stěn do 10 % pl. - štukových s použitím suché maltové směsi</t>
  </si>
  <si>
    <t>612451121R00</t>
  </si>
  <si>
    <t xml:space="preserve">Omítka vnitřní zdiva, cementová (MC), hladká </t>
  </si>
  <si>
    <t>95</t>
  </si>
  <si>
    <t>Dokončovací konstrukce na pozemních stavbách</t>
  </si>
  <si>
    <t>952901111R00</t>
  </si>
  <si>
    <t xml:space="preserve">Vyčištění budov o výšce podlaží do 4 m </t>
  </si>
  <si>
    <t>954312301R00</t>
  </si>
  <si>
    <t xml:space="preserve">Opláštění z SDK,2.str.,do 800x800 mm,RB tl.12,5 mm </t>
  </si>
  <si>
    <t>m</t>
  </si>
  <si>
    <t>954</t>
  </si>
  <si>
    <t xml:space="preserve">D+M VZT mřížky 200/300 do SKD </t>
  </si>
  <si>
    <t xml:space="preserve">D+M VZT mřížky 200/400 do SKD opláštění VZT </t>
  </si>
  <si>
    <t>96</t>
  </si>
  <si>
    <t>Bourání konstrukcí</t>
  </si>
  <si>
    <t>965048150R00</t>
  </si>
  <si>
    <t xml:space="preserve">Dočištění povrchu po vybourání dlažeb, tmel do 50% </t>
  </si>
  <si>
    <t>965048515R00</t>
  </si>
  <si>
    <t xml:space="preserve">Broušení betonových povrchů do tl. 5 mm </t>
  </si>
  <si>
    <t>965081713RT1</t>
  </si>
  <si>
    <t>Bourání dlažeb keramických tl.10 mm, nad 1 m2 ručně, dlaždice keramické</t>
  </si>
  <si>
    <t>968071125R00</t>
  </si>
  <si>
    <t xml:space="preserve">Vyvěšení, zavěšení kovových křídel dveří pl. 2 m2 </t>
  </si>
  <si>
    <t>kus</t>
  </si>
  <si>
    <t>968072641R00</t>
  </si>
  <si>
    <t xml:space="preserve">Vybourání kovových stěn, kromě výkladních </t>
  </si>
  <si>
    <t>97</t>
  </si>
  <si>
    <t>Prorážení otvorů</t>
  </si>
  <si>
    <t>978011111R00</t>
  </si>
  <si>
    <t xml:space="preserve">Otlučení omítek vnitřních vápenných stropů do 5 % </t>
  </si>
  <si>
    <t>978013121R00</t>
  </si>
  <si>
    <t xml:space="preserve">Otlučení omítek vnitřních stěn v rozsahu do 10 % </t>
  </si>
  <si>
    <t>978013191R00</t>
  </si>
  <si>
    <t xml:space="preserve">Otlučení omítek vnitřních stěn v rozsahu do 100 % </t>
  </si>
  <si>
    <t>978059531R00</t>
  </si>
  <si>
    <t xml:space="preserve">Odsekání vnitřních obkladů stěn nad 2 m2 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</si>
  <si>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</si>
  <si>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</si>
  <si>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</si>
  <si>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</si>
  <si>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</si>
  <si>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</si>
  <si>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</si>
  <si>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</si>
  <si>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</si>
  <si>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979990107R00</t>
  </si>
  <si>
    <t xml:space="preserve">Poplatek za skládku suti - směs betonu,cihel,dřeva </t>
  </si>
  <si>
    <t>968</t>
  </si>
  <si>
    <t xml:space="preserve">Demontáž stáv.vybavení na stěnách včetně likvidace </t>
  </si>
  <si>
    <t>99</t>
  </si>
  <si>
    <t>Staveništní přesun hmot</t>
  </si>
  <si>
    <t>999281145R00</t>
  </si>
  <si>
    <t xml:space="preserve">Přesun hmot pro opravy a údržbu do v. 6 m, nošením </t>
  </si>
  <si>
    <t>711</t>
  </si>
  <si>
    <t>Izolace proti vodě</t>
  </si>
  <si>
    <t>711212000RT1</t>
  </si>
  <si>
    <t>Penetrace podkladu pod hydroizolační nátěr,vč.dod. ASO-Unigrund (fa Schömburg)</t>
  </si>
  <si>
    <t>711212002RT2</t>
  </si>
  <si>
    <t>Hydroizolační povlak - nátěr nebo stěrka Aquafin 2K (fa Schömburg),proti tlak.vodě,tl.2,5mm</t>
  </si>
  <si>
    <t>711212601RT1</t>
  </si>
  <si>
    <t>Těsnicí pás do spoje podlaha - stěna Aso Dichtband-2000-S š. 120 mm (fa Schomburg)</t>
  </si>
  <si>
    <t>711212602RT2</t>
  </si>
  <si>
    <t>Těsnicí roh vnější, vnitřní do spoje podlaha-stěna Mapeband - vnější, vnitřní roh</t>
  </si>
  <si>
    <t>711212611RT1</t>
  </si>
  <si>
    <t>Těsnicí pás do svislých koutů Aso Dichtband-2000-S š. 120 mm (fa Schomburg)</t>
  </si>
  <si>
    <t>998711201R00</t>
  </si>
  <si>
    <t xml:space="preserve">Přesun hmot pro izolace proti vodě, výšky do 6 m </t>
  </si>
  <si>
    <t>720</t>
  </si>
  <si>
    <t>Zdravotechnická instalace</t>
  </si>
  <si>
    <t>PC</t>
  </si>
  <si>
    <t xml:space="preserve">D+M Zdravotechnika + ÚT </t>
  </si>
  <si>
    <t>soub</t>
  </si>
  <si>
    <t>766</t>
  </si>
  <si>
    <t>Konstrukce truhlářské</t>
  </si>
  <si>
    <t xml:space="preserve">Dodávka kabinek WC chlapci,dívky </t>
  </si>
  <si>
    <t xml:space="preserve">Montáž a manipulace kabinky </t>
  </si>
  <si>
    <t>998766201R00</t>
  </si>
  <si>
    <t xml:space="preserve">Přesun hmot pro truhlářské konstr., výšky do 6 m </t>
  </si>
  <si>
    <t>771</t>
  </si>
  <si>
    <t>Podlahy z dlaždic a obklady</t>
  </si>
  <si>
    <t>771101210RT2</t>
  </si>
  <si>
    <t>Penetrace podkladu pod dlažby penetrační nátěr ASO-Unigrund K</t>
  </si>
  <si>
    <t>771577133RS2</t>
  </si>
  <si>
    <t>Lišta nerezová přechodová, stejná výška dlaždic profil UIS, pro tloušťku dlaždic 10 mm</t>
  </si>
  <si>
    <t>771575024RAI</t>
  </si>
  <si>
    <t>Dlažba s izolací Schömburg 30 x 30 cm izolace Aquafin, tmel Unifix, dlažba ve specifik.</t>
  </si>
  <si>
    <t xml:space="preserve">Dodávka dlažba dle výběru 300/300 </t>
  </si>
  <si>
    <t>998771201R00</t>
  </si>
  <si>
    <t xml:space="preserve">Přesun hmot pro podlahy z dlaždic, výšky do 6 m </t>
  </si>
  <si>
    <t>781</t>
  </si>
  <si>
    <t>Obklady keramické</t>
  </si>
  <si>
    <t>781497132R00</t>
  </si>
  <si>
    <t xml:space="preserve">Lišta nerezová rohová k obkladům </t>
  </si>
  <si>
    <t>781415016RAH</t>
  </si>
  <si>
    <t>Obklad pórovinový do tmele Schömburg 25 x 33 cm do tmele Monoflex, bez dodávky obkladu</t>
  </si>
  <si>
    <t xml:space="preserve">Dodávka obklad dle výběru </t>
  </si>
  <si>
    <t>998781201R00</t>
  </si>
  <si>
    <t xml:space="preserve">Přesun hmot pro obklady keramické, výšky do 6 m </t>
  </si>
  <si>
    <t>784</t>
  </si>
  <si>
    <t>Malby</t>
  </si>
  <si>
    <t>784167102R00</t>
  </si>
  <si>
    <t xml:space="preserve">Vyhlazení disperzním tmelem HET, Ditmel, 1x (2 mm) </t>
  </si>
  <si>
    <t>784402801R00</t>
  </si>
  <si>
    <t xml:space="preserve">Odstranění malby oškrábáním v místnosti H do 3,8 m </t>
  </si>
  <si>
    <t>784442001RT2</t>
  </si>
  <si>
    <t>Malba disperzní interiér.HET Klasik,výška do 3,8 m 1barevná, 2x nátěr, 1x penetrace</t>
  </si>
  <si>
    <t>784497901R00</t>
  </si>
  <si>
    <t xml:space="preserve">Mydlení jednonásobné, místnost H do 3,8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</si>
  <si>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</si>
  <si>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</si>
  <si>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</si>
  <si>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</si>
  <si>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</si>
  <si>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</si>
  <si>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</si>
  <si>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</si>
  <si>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Zkoušky,předání,revize</t>
  </si>
  <si>
    <t>Pojištění díla</t>
  </si>
  <si>
    <t>BOZ na stavěništi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</si>
</sst>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10" workbookViewId="0">
      <selection activeCell="G11" sqref="G1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/>
      <c r="D2" s="5" t="str">
        <f>Rekapitulace!G2</f>
        <v>SOŠ Luhačovice - modernizace hygienického aktual.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77</v>
      </c>
      <c r="B7" s="25"/>
      <c r="C7" s="26"/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199"/>
      <c r="D8" s="199"/>
      <c r="E8" s="200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199">
        <f>Projektant</f>
        <v>0</v>
      </c>
      <c r="D9" s="199"/>
      <c r="E9" s="200"/>
      <c r="F9" s="13"/>
      <c r="G9" s="34"/>
      <c r="H9" s="35"/>
    </row>
    <row r="10" spans="1:57" x14ac:dyDescent="0.2">
      <c r="A10" s="29" t="s">
        <v>15</v>
      </c>
      <c r="B10" s="13"/>
      <c r="C10" s="199"/>
      <c r="D10" s="199"/>
      <c r="E10" s="199"/>
      <c r="F10" s="36"/>
      <c r="G10" s="37"/>
      <c r="H10" s="38"/>
    </row>
    <row r="11" spans="1:57" ht="13.5" customHeight="1" x14ac:dyDescent="0.2">
      <c r="A11" s="29" t="s">
        <v>16</v>
      </c>
      <c r="B11" s="13"/>
      <c r="C11" s="199"/>
      <c r="D11" s="199"/>
      <c r="E11" s="199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01"/>
      <c r="D12" s="201"/>
      <c r="E12" s="201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Rekapitulace!A24</f>
        <v>Ztížené výrobní podmínky</v>
      </c>
      <c r="E15" s="58"/>
      <c r="F15" s="59"/>
      <c r="G15" s="56">
        <f>Rekapitulace!I24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Rekapitulace!A25</f>
        <v>Oborová přirážka</v>
      </c>
      <c r="E16" s="60"/>
      <c r="F16" s="61"/>
      <c r="G16" s="56">
        <f>Rekapitulace!I25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Rekapitulace!A26</f>
        <v>Přesun stavebních kapacit</v>
      </c>
      <c r="E17" s="60"/>
      <c r="F17" s="61"/>
      <c r="G17" s="56">
        <f>Rekapitulace!I26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 t="str">
        <f>Rekapitulace!A27</f>
        <v>Mimostaveništní doprava</v>
      </c>
      <c r="E18" s="60"/>
      <c r="F18" s="61"/>
      <c r="G18" s="56">
        <f>Rekapitulace!I27</f>
        <v>0</v>
      </c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 t="str">
        <f>Rekapitulace!A28</f>
        <v>Zařízení staveniště</v>
      </c>
      <c r="E19" s="60"/>
      <c r="F19" s="61"/>
      <c r="G19" s="56">
        <f>Rekapitulace!I28</f>
        <v>0</v>
      </c>
    </row>
    <row r="20" spans="1:7" ht="15.95" customHeight="1" x14ac:dyDescent="0.2">
      <c r="A20" s="64"/>
      <c r="B20" s="55"/>
      <c r="C20" s="56"/>
      <c r="D20" s="9" t="str">
        <f>Rekapitulace!A29</f>
        <v>Provoz investora</v>
      </c>
      <c r="E20" s="60"/>
      <c r="F20" s="61"/>
      <c r="G20" s="56">
        <f>Rekapitulace!I29</f>
        <v>0</v>
      </c>
    </row>
    <row r="21" spans="1:7" ht="15.95" customHeight="1" x14ac:dyDescent="0.2">
      <c r="A21" s="64" t="s">
        <v>31</v>
      </c>
      <c r="B21" s="55"/>
      <c r="C21" s="56">
        <f>HZS</f>
        <v>0</v>
      </c>
      <c r="D21" s="9" t="str">
        <f>Rekapitulace!A30</f>
        <v>Kompletační činnost (IČD)</v>
      </c>
      <c r="E21" s="60"/>
      <c r="F21" s="61"/>
      <c r="G21" s="56">
        <f>Rekapitulace!I30</f>
        <v>0</v>
      </c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202" t="s">
        <v>34</v>
      </c>
      <c r="B23" s="203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04">
        <f>C23-F32</f>
        <v>0</v>
      </c>
      <c r="G30" s="205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04">
        <f>ROUND(PRODUCT(F30,C31/100),0)</f>
        <v>0</v>
      </c>
      <c r="G31" s="205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04">
        <v>0</v>
      </c>
      <c r="G32" s="205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04">
        <f>ROUND(PRODUCT(F32,C33/100),0)</f>
        <v>0</v>
      </c>
      <c r="G33" s="205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06">
        <f>ROUND(SUM(F30:F33),0)</f>
        <v>0</v>
      </c>
      <c r="G34" s="207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198"/>
      <c r="C37" s="198"/>
      <c r="D37" s="198"/>
      <c r="E37" s="198"/>
      <c r="F37" s="198"/>
      <c r="G37" s="198"/>
      <c r="H37" t="s">
        <v>6</v>
      </c>
    </row>
    <row r="38" spans="1:8" ht="12.75" customHeight="1" x14ac:dyDescent="0.2">
      <c r="A38" s="96"/>
      <c r="B38" s="198"/>
      <c r="C38" s="198"/>
      <c r="D38" s="198"/>
      <c r="E38" s="198"/>
      <c r="F38" s="198"/>
      <c r="G38" s="198"/>
      <c r="H38" t="s">
        <v>6</v>
      </c>
    </row>
    <row r="39" spans="1:8" x14ac:dyDescent="0.2">
      <c r="A39" s="96"/>
      <c r="B39" s="198"/>
      <c r="C39" s="198"/>
      <c r="D39" s="198"/>
      <c r="E39" s="198"/>
      <c r="F39" s="198"/>
      <c r="G39" s="198"/>
      <c r="H39" t="s">
        <v>6</v>
      </c>
    </row>
    <row r="40" spans="1:8" x14ac:dyDescent="0.2">
      <c r="A40" s="96"/>
      <c r="B40" s="198"/>
      <c r="C40" s="198"/>
      <c r="D40" s="198"/>
      <c r="E40" s="198"/>
      <c r="F40" s="198"/>
      <c r="G40" s="198"/>
      <c r="H40" t="s">
        <v>6</v>
      </c>
    </row>
    <row r="41" spans="1:8" x14ac:dyDescent="0.2">
      <c r="A41" s="96"/>
      <c r="B41" s="198"/>
      <c r="C41" s="198"/>
      <c r="D41" s="198"/>
      <c r="E41" s="198"/>
      <c r="F41" s="198"/>
      <c r="G41" s="198"/>
      <c r="H41" t="s">
        <v>6</v>
      </c>
    </row>
    <row r="42" spans="1:8" x14ac:dyDescent="0.2">
      <c r="A42" s="96"/>
      <c r="B42" s="198"/>
      <c r="C42" s="198"/>
      <c r="D42" s="198"/>
      <c r="E42" s="198"/>
      <c r="F42" s="198"/>
      <c r="G42" s="198"/>
      <c r="H42" t="s">
        <v>6</v>
      </c>
    </row>
    <row r="43" spans="1:8" x14ac:dyDescent="0.2">
      <c r="A43" s="96"/>
      <c r="B43" s="198"/>
      <c r="C43" s="198"/>
      <c r="D43" s="198"/>
      <c r="E43" s="198"/>
      <c r="F43" s="198"/>
      <c r="G43" s="198"/>
      <c r="H43" t="s">
        <v>6</v>
      </c>
    </row>
    <row r="44" spans="1:8" x14ac:dyDescent="0.2">
      <c r="A44" s="96"/>
      <c r="B44" s="198"/>
      <c r="C44" s="198"/>
      <c r="D44" s="198"/>
      <c r="E44" s="198"/>
      <c r="F44" s="198"/>
      <c r="G44" s="198"/>
      <c r="H44" t="s">
        <v>6</v>
      </c>
    </row>
    <row r="45" spans="1:8" ht="0.75" customHeight="1" x14ac:dyDescent="0.2">
      <c r="A45" s="96"/>
      <c r="B45" s="198"/>
      <c r="C45" s="198"/>
      <c r="D45" s="198"/>
      <c r="E45" s="198"/>
      <c r="F45" s="198"/>
      <c r="G45" s="198"/>
      <c r="H45" t="s">
        <v>6</v>
      </c>
    </row>
    <row r="46" spans="1:8" x14ac:dyDescent="0.2">
      <c r="B46" s="208"/>
      <c r="C46" s="208"/>
      <c r="D46" s="208"/>
      <c r="E46" s="208"/>
      <c r="F46" s="208"/>
      <c r="G46" s="208"/>
    </row>
    <row r="47" spans="1:8" x14ac:dyDescent="0.2">
      <c r="B47" s="208"/>
      <c r="C47" s="208"/>
      <c r="D47" s="208"/>
      <c r="E47" s="208"/>
      <c r="F47" s="208"/>
      <c r="G47" s="208"/>
    </row>
    <row r="48" spans="1:8" x14ac:dyDescent="0.2">
      <c r="B48" s="208"/>
      <c r="C48" s="208"/>
      <c r="D48" s="208"/>
      <c r="E48" s="208"/>
      <c r="F48" s="208"/>
      <c r="G48" s="208"/>
    </row>
    <row r="49" spans="2:7" x14ac:dyDescent="0.2">
      <c r="B49" s="208"/>
      <c r="C49" s="208"/>
      <c r="D49" s="208"/>
      <c r="E49" s="208"/>
      <c r="F49" s="208"/>
      <c r="G49" s="208"/>
    </row>
    <row r="50" spans="2:7" x14ac:dyDescent="0.2">
      <c r="B50" s="208"/>
      <c r="C50" s="208"/>
      <c r="D50" s="208"/>
      <c r="E50" s="208"/>
      <c r="F50" s="208"/>
      <c r="G50" s="208"/>
    </row>
    <row r="51" spans="2:7" x14ac:dyDescent="0.2">
      <c r="B51" s="208"/>
      <c r="C51" s="208"/>
      <c r="D51" s="208"/>
      <c r="E51" s="208"/>
      <c r="F51" s="208"/>
      <c r="G51" s="208"/>
    </row>
    <row r="52" spans="2:7" x14ac:dyDescent="0.2">
      <c r="B52" s="208"/>
      <c r="C52" s="208"/>
      <c r="D52" s="208"/>
      <c r="E52" s="208"/>
      <c r="F52" s="208"/>
      <c r="G52" s="208"/>
    </row>
    <row r="53" spans="2:7" x14ac:dyDescent="0.2">
      <c r="B53" s="208"/>
      <c r="C53" s="208"/>
      <c r="D53" s="208"/>
      <c r="E53" s="208"/>
      <c r="F53" s="208"/>
      <c r="G53" s="208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6"/>
  <sheetViews>
    <sheetView workbookViewId="0">
      <selection activeCell="C1" sqref="C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9" t="s">
        <v>49</v>
      </c>
      <c r="B1" s="210"/>
      <c r="C1" s="97"/>
      <c r="D1" s="98"/>
      <c r="E1" s="99"/>
      <c r="F1" s="98"/>
      <c r="G1" s="100" t="s">
        <v>50</v>
      </c>
      <c r="H1" s="101"/>
      <c r="I1" s="102"/>
    </row>
    <row r="2" spans="1:9" ht="13.5" thickBot="1" x14ac:dyDescent="0.25">
      <c r="A2" s="211" t="s">
        <v>51</v>
      </c>
      <c r="B2" s="212"/>
      <c r="C2" s="103" t="str">
        <f>CONCATENATE(cisloobjektu," ",nazevobjektu)</f>
        <v>001 1NP - WC</v>
      </c>
      <c r="D2" s="104"/>
      <c r="E2" s="105"/>
      <c r="F2" s="104"/>
      <c r="G2" s="213" t="s">
        <v>80</v>
      </c>
      <c r="H2" s="214"/>
      <c r="I2" s="215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x14ac:dyDescent="0.2">
      <c r="A7" s="194" t="str">
        <f>Položky!B7</f>
        <v>3</v>
      </c>
      <c r="B7" s="115" t="str">
        <f>Položky!C7</f>
        <v>Svislé a kompletní konstrukce</v>
      </c>
      <c r="C7" s="66"/>
      <c r="D7" s="116"/>
      <c r="E7" s="195">
        <f>Položky!BA9</f>
        <v>0</v>
      </c>
      <c r="F7" s="196">
        <f>Položky!BB9</f>
        <v>0</v>
      </c>
      <c r="G7" s="196">
        <f>Položky!BC9</f>
        <v>0</v>
      </c>
      <c r="H7" s="196">
        <f>Položky!BD9</f>
        <v>0</v>
      </c>
      <c r="I7" s="197">
        <f>Položky!BE9</f>
        <v>0</v>
      </c>
    </row>
    <row r="8" spans="1:9" s="35" customFormat="1" x14ac:dyDescent="0.2">
      <c r="A8" s="194" t="str">
        <f>Položky!B10</f>
        <v>61</v>
      </c>
      <c r="B8" s="115" t="str">
        <f>Položky!C10</f>
        <v>Upravy povrchů vnitřní</v>
      </c>
      <c r="C8" s="66"/>
      <c r="D8" s="116"/>
      <c r="E8" s="195">
        <f>Položky!BA14</f>
        <v>0</v>
      </c>
      <c r="F8" s="196">
        <f>Položky!BB14</f>
        <v>0</v>
      </c>
      <c r="G8" s="196">
        <f>Položky!BC14</f>
        <v>0</v>
      </c>
      <c r="H8" s="196">
        <f>Položky!BD14</f>
        <v>0</v>
      </c>
      <c r="I8" s="197">
        <f>Položky!BE14</f>
        <v>0</v>
      </c>
    </row>
    <row r="9" spans="1:9" s="35" customFormat="1" x14ac:dyDescent="0.2">
      <c r="A9" s="194" t="str">
        <f>Položky!B15</f>
        <v>95</v>
      </c>
      <c r="B9" s="115" t="str">
        <f>Položky!C15</f>
        <v>Dokončovací konstrukce na pozemních stavbách</v>
      </c>
      <c r="C9" s="66"/>
      <c r="D9" s="116"/>
      <c r="E9" s="195">
        <f>Položky!BA20</f>
        <v>0</v>
      </c>
      <c r="F9" s="196">
        <f>Položky!BB20</f>
        <v>0</v>
      </c>
      <c r="G9" s="196">
        <f>Položky!BC20</f>
        <v>0</v>
      </c>
      <c r="H9" s="196">
        <f>Položky!BD20</f>
        <v>0</v>
      </c>
      <c r="I9" s="197">
        <f>Položky!BE20</f>
        <v>0</v>
      </c>
    </row>
    <row r="10" spans="1:9" s="35" customFormat="1" x14ac:dyDescent="0.2">
      <c r="A10" s="194" t="str">
        <f>Položky!B21</f>
        <v>96</v>
      </c>
      <c r="B10" s="115" t="str">
        <f>Položky!C21</f>
        <v>Bourání konstrukcí</v>
      </c>
      <c r="C10" s="66"/>
      <c r="D10" s="116"/>
      <c r="E10" s="195">
        <f>Položky!BA27</f>
        <v>0</v>
      </c>
      <c r="F10" s="196">
        <f>Položky!BB27</f>
        <v>0</v>
      </c>
      <c r="G10" s="196">
        <f>Položky!BC27</f>
        <v>0</v>
      </c>
      <c r="H10" s="196">
        <f>Položky!BD27</f>
        <v>0</v>
      </c>
      <c r="I10" s="197">
        <f>Položky!BE27</f>
        <v>0</v>
      </c>
    </row>
    <row r="11" spans="1:9" s="35" customFormat="1" x14ac:dyDescent="0.2">
      <c r="A11" s="194" t="str">
        <f>Položky!B28</f>
        <v>97</v>
      </c>
      <c r="B11" s="115" t="str">
        <f>Položky!C28</f>
        <v>Prorážení otvorů</v>
      </c>
      <c r="C11" s="66"/>
      <c r="D11" s="116"/>
      <c r="E11" s="195">
        <f>Položky!BA39</f>
        <v>0</v>
      </c>
      <c r="F11" s="196">
        <f>Položky!BB39</f>
        <v>0</v>
      </c>
      <c r="G11" s="196">
        <f>Položky!BC39</f>
        <v>0</v>
      </c>
      <c r="H11" s="196">
        <f>Položky!BD39</f>
        <v>0</v>
      </c>
      <c r="I11" s="197">
        <f>Položky!BE39</f>
        <v>0</v>
      </c>
    </row>
    <row r="12" spans="1:9" s="35" customFormat="1" x14ac:dyDescent="0.2">
      <c r="A12" s="194" t="str">
        <f>Položky!B40</f>
        <v>99</v>
      </c>
      <c r="B12" s="115" t="str">
        <f>Položky!C40</f>
        <v>Staveništní přesun hmot</v>
      </c>
      <c r="C12" s="66"/>
      <c r="D12" s="116"/>
      <c r="E12" s="195">
        <f>Položky!BA42</f>
        <v>0</v>
      </c>
      <c r="F12" s="196">
        <f>Položky!BB42</f>
        <v>0</v>
      </c>
      <c r="G12" s="196">
        <f>Položky!BC42</f>
        <v>0</v>
      </c>
      <c r="H12" s="196">
        <f>Položky!BD42</f>
        <v>0</v>
      </c>
      <c r="I12" s="197">
        <f>Položky!BE42</f>
        <v>0</v>
      </c>
    </row>
    <row r="13" spans="1:9" s="35" customFormat="1" x14ac:dyDescent="0.2">
      <c r="A13" s="194" t="str">
        <f>Položky!B43</f>
        <v>711</v>
      </c>
      <c r="B13" s="115" t="str">
        <f>Položky!C43</f>
        <v>Izolace proti vodě</v>
      </c>
      <c r="C13" s="66"/>
      <c r="D13" s="116"/>
      <c r="E13" s="195">
        <f>Položky!BA50</f>
        <v>0</v>
      </c>
      <c r="F13" s="196">
        <f>Položky!BB50</f>
        <v>0</v>
      </c>
      <c r="G13" s="196">
        <f>Položky!BC50</f>
        <v>0</v>
      </c>
      <c r="H13" s="196">
        <f>Položky!BD50</f>
        <v>0</v>
      </c>
      <c r="I13" s="197">
        <f>Položky!BE50</f>
        <v>0</v>
      </c>
    </row>
    <row r="14" spans="1:9" s="35" customFormat="1" x14ac:dyDescent="0.2">
      <c r="A14" s="194" t="str">
        <f>Položky!B51</f>
        <v>720</v>
      </c>
      <c r="B14" s="115" t="str">
        <f>Položky!C51</f>
        <v>Zdravotechnická instalace</v>
      </c>
      <c r="C14" s="66"/>
      <c r="D14" s="116"/>
      <c r="E14" s="195">
        <f>Položky!BA53</f>
        <v>0</v>
      </c>
      <c r="F14" s="196">
        <f>Položky!BB53</f>
        <v>0</v>
      </c>
      <c r="G14" s="196">
        <f>Položky!BC53</f>
        <v>0</v>
      </c>
      <c r="H14" s="196">
        <f>Položky!BD53</f>
        <v>0</v>
      </c>
      <c r="I14" s="197">
        <f>Položky!BE53</f>
        <v>0</v>
      </c>
    </row>
    <row r="15" spans="1:9" s="35" customFormat="1" x14ac:dyDescent="0.2">
      <c r="A15" s="194" t="str">
        <f>Položky!B54</f>
        <v>766</v>
      </c>
      <c r="B15" s="115" t="str">
        <f>Položky!C54</f>
        <v>Konstrukce truhlářské</v>
      </c>
      <c r="C15" s="66"/>
      <c r="D15" s="116"/>
      <c r="E15" s="195">
        <f>Položky!BA58</f>
        <v>0</v>
      </c>
      <c r="F15" s="196">
        <f>Položky!BB58</f>
        <v>0</v>
      </c>
      <c r="G15" s="196">
        <f>Položky!BC58</f>
        <v>0</v>
      </c>
      <c r="H15" s="196">
        <f>Položky!BD58</f>
        <v>0</v>
      </c>
      <c r="I15" s="197">
        <f>Položky!BE58</f>
        <v>0</v>
      </c>
    </row>
    <row r="16" spans="1:9" s="35" customFormat="1" x14ac:dyDescent="0.2">
      <c r="A16" s="194" t="str">
        <f>Položky!B59</f>
        <v>771</v>
      </c>
      <c r="B16" s="115" t="str">
        <f>Položky!C59</f>
        <v>Podlahy z dlaždic a obklady</v>
      </c>
      <c r="C16" s="66"/>
      <c r="D16" s="116"/>
      <c r="E16" s="195">
        <f>Položky!BA65</f>
        <v>0</v>
      </c>
      <c r="F16" s="196">
        <f>Položky!BB65</f>
        <v>0</v>
      </c>
      <c r="G16" s="196">
        <f>Položky!BC65</f>
        <v>0</v>
      </c>
      <c r="H16" s="196">
        <f>Položky!BD65</f>
        <v>0</v>
      </c>
      <c r="I16" s="197">
        <f>Položky!BE65</f>
        <v>0</v>
      </c>
    </row>
    <row r="17" spans="1:57" s="35" customFormat="1" x14ac:dyDescent="0.2">
      <c r="A17" s="194" t="str">
        <f>Položky!B66</f>
        <v>781</v>
      </c>
      <c r="B17" s="115" t="str">
        <f>Položky!C66</f>
        <v>Obklady keramické</v>
      </c>
      <c r="C17" s="66"/>
      <c r="D17" s="116"/>
      <c r="E17" s="195">
        <f>Položky!BA71</f>
        <v>0</v>
      </c>
      <c r="F17" s="196">
        <f>Položky!BB71</f>
        <v>0</v>
      </c>
      <c r="G17" s="196">
        <f>Položky!BC71</f>
        <v>0</v>
      </c>
      <c r="H17" s="196">
        <f>Položky!BD71</f>
        <v>0</v>
      </c>
      <c r="I17" s="197">
        <f>Položky!BE71</f>
        <v>0</v>
      </c>
    </row>
    <row r="18" spans="1:57" s="35" customFormat="1" ht="13.5" thickBot="1" x14ac:dyDescent="0.25">
      <c r="A18" s="194" t="str">
        <f>Položky!B72</f>
        <v>784</v>
      </c>
      <c r="B18" s="115" t="str">
        <f>Položky!C72</f>
        <v>Malby</v>
      </c>
      <c r="C18" s="66"/>
      <c r="D18" s="116"/>
      <c r="E18" s="195">
        <f>Položky!BA77</f>
        <v>0</v>
      </c>
      <c r="F18" s="196">
        <f>Položky!BB77</f>
        <v>0</v>
      </c>
      <c r="G18" s="196">
        <f>Položky!BC77</f>
        <v>0</v>
      </c>
      <c r="H18" s="196">
        <f>Položky!BD77</f>
        <v>0</v>
      </c>
      <c r="I18" s="197">
        <f>Položky!BE77</f>
        <v>0</v>
      </c>
    </row>
    <row r="19" spans="1:57" s="123" customFormat="1" ht="13.5" thickBot="1" x14ac:dyDescent="0.25">
      <c r="A19" s="117"/>
      <c r="B19" s="118" t="s">
        <v>58</v>
      </c>
      <c r="C19" s="118"/>
      <c r="D19" s="119"/>
      <c r="E19" s="120">
        <f>SUM(E7:E18)</f>
        <v>0</v>
      </c>
      <c r="F19" s="121">
        <f>SUM(F7:F18)</f>
        <v>0</v>
      </c>
      <c r="G19" s="121">
        <f>SUM(G7:G18)</f>
        <v>0</v>
      </c>
      <c r="H19" s="121">
        <f>SUM(H7:H18)</f>
        <v>0</v>
      </c>
      <c r="I19" s="122">
        <f>SUM(I7:I18)</f>
        <v>0</v>
      </c>
    </row>
    <row r="20" spans="1:57" x14ac:dyDescent="0.2">
      <c r="A20" s="66"/>
      <c r="B20" s="66"/>
      <c r="C20" s="66"/>
      <c r="D20" s="66"/>
      <c r="E20" s="66"/>
      <c r="F20" s="66"/>
      <c r="G20" s="66"/>
      <c r="H20" s="66"/>
      <c r="I20" s="66"/>
    </row>
    <row r="21" spans="1:57" ht="19.5" customHeight="1" x14ac:dyDescent="0.25">
      <c r="A21" s="107" t="s">
        <v>59</v>
      </c>
      <c r="B21" s="107"/>
      <c r="C21" s="107"/>
      <c r="D21" s="107"/>
      <c r="E21" s="107"/>
      <c r="F21" s="107"/>
      <c r="G21" s="124"/>
      <c r="H21" s="107"/>
      <c r="I21" s="107"/>
      <c r="BA21" s="41"/>
      <c r="BB21" s="41"/>
      <c r="BC21" s="41"/>
      <c r="BD21" s="41"/>
      <c r="BE21" s="41"/>
    </row>
    <row r="22" spans="1:57" ht="13.5" thickBot="1" x14ac:dyDescent="0.25">
      <c r="A22" s="77"/>
      <c r="B22" s="77"/>
      <c r="C22" s="77"/>
      <c r="D22" s="77"/>
      <c r="E22" s="77"/>
      <c r="F22" s="77"/>
      <c r="G22" s="77"/>
      <c r="H22" s="77"/>
      <c r="I22" s="77"/>
    </row>
    <row r="23" spans="1:57" x14ac:dyDescent="0.2">
      <c r="A23" s="71" t="s">
        <v>60</v>
      </c>
      <c r="B23" s="72"/>
      <c r="C23" s="72"/>
      <c r="D23" s="125"/>
      <c r="E23" s="126" t="s">
        <v>61</v>
      </c>
      <c r="F23" s="127" t="s">
        <v>62</v>
      </c>
      <c r="G23" s="128" t="s">
        <v>63</v>
      </c>
      <c r="H23" s="129"/>
      <c r="I23" s="130" t="s">
        <v>61</v>
      </c>
    </row>
    <row r="24" spans="1:57" x14ac:dyDescent="0.2">
      <c r="A24" s="64" t="s">
        <v>199</v>
      </c>
      <c r="B24" s="55"/>
      <c r="C24" s="55"/>
      <c r="D24" s="131"/>
      <c r="E24" s="132">
        <v>0</v>
      </c>
      <c r="F24" s="133">
        <v>0</v>
      </c>
      <c r="G24" s="134">
        <f t="shared" ref="G24:G34" si="0">CHOOSE(BA24+1,HSV+PSV,HSV+PSV+Mont,HSV+PSV+Dodavka+Mont,HSV,PSV,Mont,Dodavka,Mont+Dodavka,0)</f>
        <v>0</v>
      </c>
      <c r="H24" s="135"/>
      <c r="I24" s="136">
        <f t="shared" ref="I24:I34" si="1">E24+F24*G24/100</f>
        <v>0</v>
      </c>
      <c r="BA24">
        <v>0</v>
      </c>
    </row>
    <row r="25" spans="1:57" x14ac:dyDescent="0.2">
      <c r="A25" s="64" t="s">
        <v>200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7" x14ac:dyDescent="0.2">
      <c r="A26" s="64" t="s">
        <v>201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7" x14ac:dyDescent="0.2">
      <c r="A27" s="64" t="s">
        <v>202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7" x14ac:dyDescent="0.2">
      <c r="A28" s="64" t="s">
        <v>203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7" x14ac:dyDescent="0.2">
      <c r="A29" s="64" t="s">
        <v>204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7" x14ac:dyDescent="0.2">
      <c r="A30" s="64" t="s">
        <v>205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57" x14ac:dyDescent="0.2">
      <c r="A31" s="64" t="s">
        <v>206</v>
      </c>
      <c r="B31" s="55"/>
      <c r="C31" s="55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7" x14ac:dyDescent="0.2">
      <c r="A32" s="64" t="s">
        <v>207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 x14ac:dyDescent="0.2">
      <c r="A33" s="64" t="s">
        <v>208</v>
      </c>
      <c r="B33" s="55"/>
      <c r="C33" s="55"/>
      <c r="D33" s="131"/>
      <c r="E33" s="132">
        <v>0</v>
      </c>
      <c r="F33" s="133">
        <v>0</v>
      </c>
      <c r="G33" s="134">
        <f t="shared" si="0"/>
        <v>0</v>
      </c>
      <c r="H33" s="135"/>
      <c r="I33" s="136">
        <f t="shared" si="1"/>
        <v>0</v>
      </c>
      <c r="BA33">
        <v>0</v>
      </c>
    </row>
    <row r="34" spans="1:53" x14ac:dyDescent="0.2">
      <c r="A34" s="64" t="s">
        <v>209</v>
      </c>
      <c r="B34" s="55"/>
      <c r="C34" s="55"/>
      <c r="D34" s="131"/>
      <c r="E34" s="132">
        <v>0</v>
      </c>
      <c r="F34" s="133">
        <v>0</v>
      </c>
      <c r="G34" s="134">
        <f t="shared" si="0"/>
        <v>0</v>
      </c>
      <c r="H34" s="135"/>
      <c r="I34" s="136">
        <f t="shared" si="1"/>
        <v>0</v>
      </c>
      <c r="BA34">
        <v>0</v>
      </c>
    </row>
    <row r="35" spans="1:53" ht="13.5" thickBot="1" x14ac:dyDescent="0.25">
      <c r="A35" s="137"/>
      <c r="B35" s="138" t="s">
        <v>64</v>
      </c>
      <c r="C35" s="139"/>
      <c r="D35" s="140"/>
      <c r="E35" s="141"/>
      <c r="F35" s="142"/>
      <c r="G35" s="142"/>
      <c r="H35" s="216">
        <f>SUM(I24:I34)</f>
        <v>0</v>
      </c>
      <c r="I35" s="217"/>
    </row>
    <row r="37" spans="1:53" x14ac:dyDescent="0.2">
      <c r="B37" s="123"/>
      <c r="F37" s="143"/>
      <c r="G37" s="144"/>
      <c r="H37" s="144"/>
      <c r="I37" s="145"/>
    </row>
    <row r="38" spans="1:53" x14ac:dyDescent="0.2">
      <c r="F38" s="143"/>
      <c r="G38" s="144"/>
      <c r="H38" s="144"/>
      <c r="I38" s="145"/>
    </row>
    <row r="39" spans="1:53" x14ac:dyDescent="0.2">
      <c r="F39" s="143"/>
      <c r="G39" s="144"/>
      <c r="H39" s="144"/>
      <c r="I39" s="145"/>
    </row>
    <row r="40" spans="1:53" x14ac:dyDescent="0.2">
      <c r="F40" s="143"/>
      <c r="G40" s="144"/>
      <c r="H40" s="144"/>
      <c r="I40" s="145"/>
    </row>
    <row r="41" spans="1:53" x14ac:dyDescent="0.2">
      <c r="F41" s="143"/>
      <c r="G41" s="144"/>
      <c r="H41" s="144"/>
      <c r="I41" s="145"/>
    </row>
    <row r="42" spans="1:53" x14ac:dyDescent="0.2">
      <c r="F42" s="143"/>
      <c r="G42" s="144"/>
      <c r="H42" s="144"/>
      <c r="I42" s="145"/>
    </row>
    <row r="43" spans="1:53" x14ac:dyDescent="0.2">
      <c r="F43" s="143"/>
      <c r="G43" s="144"/>
      <c r="H43" s="144"/>
      <c r="I43" s="145"/>
    </row>
    <row r="44" spans="1:53" x14ac:dyDescent="0.2">
      <c r="F44" s="143"/>
      <c r="G44" s="144"/>
      <c r="H44" s="144"/>
      <c r="I44" s="145"/>
    </row>
    <row r="45" spans="1:53" x14ac:dyDescent="0.2">
      <c r="F45" s="143"/>
      <c r="G45" s="144"/>
      <c r="H45" s="144"/>
      <c r="I45" s="145"/>
    </row>
    <row r="46" spans="1:53" x14ac:dyDescent="0.2">
      <c r="F46" s="143"/>
      <c r="G46" s="144"/>
      <c r="H46" s="144"/>
      <c r="I46" s="145"/>
    </row>
    <row r="47" spans="1:53" x14ac:dyDescent="0.2">
      <c r="F47" s="143"/>
      <c r="G47" s="144"/>
      <c r="H47" s="144"/>
      <c r="I47" s="145"/>
    </row>
    <row r="48" spans="1:53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</sheetData>
  <mergeCells count="4">
    <mergeCell ref="A1:B1"/>
    <mergeCell ref="A2:B2"/>
    <mergeCell ref="G2:I2"/>
    <mergeCell ref="H35:I3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50"/>
  <sheetViews>
    <sheetView showGridLines="0" showZeros="0" tabSelected="1" workbookViewId="0">
      <selection activeCell="L21" sqref="L21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8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18" t="s">
        <v>65</v>
      </c>
      <c r="B1" s="218"/>
      <c r="C1" s="218"/>
      <c r="D1" s="218"/>
      <c r="E1" s="218"/>
      <c r="F1" s="218"/>
      <c r="G1" s="218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09" t="s">
        <v>49</v>
      </c>
      <c r="B3" s="210"/>
      <c r="C3" s="97"/>
      <c r="D3" s="151"/>
      <c r="E3" s="152" t="s">
        <v>66</v>
      </c>
      <c r="F3" s="153">
        <f>Rekapitulace!H1</f>
        <v>0</v>
      </c>
      <c r="G3" s="154"/>
    </row>
    <row r="4" spans="1:104" ht="13.5" thickBot="1" x14ac:dyDescent="0.25">
      <c r="A4" s="219" t="s">
        <v>51</v>
      </c>
      <c r="B4" s="212"/>
      <c r="C4" s="103" t="str">
        <f>CONCATENATE(cisloobjektu," ",nazevobjektu)</f>
        <v>001 1NP - WC</v>
      </c>
      <c r="D4" s="155"/>
      <c r="E4" s="220" t="str">
        <f>Rekapitulace!G2</f>
        <v>SOŠ Luhačovice - modernizace hygienického aktual.</v>
      </c>
      <c r="F4" s="221"/>
      <c r="G4" s="222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81</v>
      </c>
      <c r="C7" s="165" t="s">
        <v>82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83</v>
      </c>
      <c r="C8" s="173" t="s">
        <v>84</v>
      </c>
      <c r="D8" s="174" t="s">
        <v>85</v>
      </c>
      <c r="E8" s="175">
        <v>8.23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0.12182999999999999</v>
      </c>
    </row>
    <row r="9" spans="1:104" x14ac:dyDescent="0.2">
      <c r="A9" s="178"/>
      <c r="B9" s="179" t="s">
        <v>76</v>
      </c>
      <c r="C9" s="180" t="str">
        <f>CONCATENATE(B7," ",C7)</f>
        <v>3 Svislé a kompletní konstrukce</v>
      </c>
      <c r="D9" s="181"/>
      <c r="E9" s="182"/>
      <c r="F9" s="183"/>
      <c r="G9" s="184">
        <f>SUM(G7:G8)</f>
        <v>0</v>
      </c>
      <c r="O9" s="170">
        <v>4</v>
      </c>
      <c r="BA9" s="185">
        <f>SUM(BA7:BA8)</f>
        <v>0</v>
      </c>
      <c r="BB9" s="185">
        <f>SUM(BB7:BB8)</f>
        <v>0</v>
      </c>
      <c r="BC9" s="185">
        <f>SUM(BC7:BC8)</f>
        <v>0</v>
      </c>
      <c r="BD9" s="185">
        <f>SUM(BD7:BD8)</f>
        <v>0</v>
      </c>
      <c r="BE9" s="185">
        <f>SUM(BE7:BE8)</f>
        <v>0</v>
      </c>
    </row>
    <row r="10" spans="1:104" x14ac:dyDescent="0.2">
      <c r="A10" s="163" t="s">
        <v>74</v>
      </c>
      <c r="B10" s="164" t="s">
        <v>86</v>
      </c>
      <c r="C10" s="165" t="s">
        <v>87</v>
      </c>
      <c r="D10" s="166"/>
      <c r="E10" s="167"/>
      <c r="F10" s="167"/>
      <c r="G10" s="168"/>
      <c r="H10" s="169"/>
      <c r="I10" s="169"/>
      <c r="O10" s="170">
        <v>1</v>
      </c>
    </row>
    <row r="11" spans="1:104" ht="22.5" x14ac:dyDescent="0.2">
      <c r="A11" s="171">
        <v>2</v>
      </c>
      <c r="B11" s="172" t="s">
        <v>88</v>
      </c>
      <c r="C11" s="173" t="s">
        <v>89</v>
      </c>
      <c r="D11" s="174" t="s">
        <v>85</v>
      </c>
      <c r="E11" s="175">
        <v>28.27</v>
      </c>
      <c r="F11" s="175"/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2.2499999999999998E-3</v>
      </c>
    </row>
    <row r="12" spans="1:104" ht="22.5" x14ac:dyDescent="0.2">
      <c r="A12" s="171">
        <v>3</v>
      </c>
      <c r="B12" s="172" t="s">
        <v>90</v>
      </c>
      <c r="C12" s="173" t="s">
        <v>91</v>
      </c>
      <c r="D12" s="174" t="s">
        <v>85</v>
      </c>
      <c r="E12" s="175">
        <v>37.44</v>
      </c>
      <c r="F12" s="175"/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3.5500000000000002E-3</v>
      </c>
    </row>
    <row r="13" spans="1:104" x14ac:dyDescent="0.2">
      <c r="A13" s="171">
        <v>4</v>
      </c>
      <c r="B13" s="172" t="s">
        <v>92</v>
      </c>
      <c r="C13" s="173" t="s">
        <v>93</v>
      </c>
      <c r="D13" s="174" t="s">
        <v>85</v>
      </c>
      <c r="E13" s="175">
        <v>53.64</v>
      </c>
      <c r="F13" s="175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4.5580000000000002E-2</v>
      </c>
    </row>
    <row r="14" spans="1:104" x14ac:dyDescent="0.2">
      <c r="A14" s="178"/>
      <c r="B14" s="179" t="s">
        <v>76</v>
      </c>
      <c r="C14" s="180" t="str">
        <f>CONCATENATE(B10," ",C10)</f>
        <v>61 Upravy povrchů vnitřní</v>
      </c>
      <c r="D14" s="181"/>
      <c r="E14" s="182"/>
      <c r="F14" s="183"/>
      <c r="G14" s="184">
        <f>SUM(G10:G13)</f>
        <v>0</v>
      </c>
      <c r="O14" s="170">
        <v>4</v>
      </c>
      <c r="BA14" s="185">
        <f>SUM(BA10:BA13)</f>
        <v>0</v>
      </c>
      <c r="BB14" s="185">
        <f>SUM(BB10:BB13)</f>
        <v>0</v>
      </c>
      <c r="BC14" s="185">
        <f>SUM(BC10:BC13)</f>
        <v>0</v>
      </c>
      <c r="BD14" s="185">
        <f>SUM(BD10:BD13)</f>
        <v>0</v>
      </c>
      <c r="BE14" s="185">
        <f>SUM(BE10:BE13)</f>
        <v>0</v>
      </c>
    </row>
    <row r="15" spans="1:104" x14ac:dyDescent="0.2">
      <c r="A15" s="163" t="s">
        <v>74</v>
      </c>
      <c r="B15" s="164" t="s">
        <v>94</v>
      </c>
      <c r="C15" s="165" t="s">
        <v>95</v>
      </c>
      <c r="D15" s="166"/>
      <c r="E15" s="167"/>
      <c r="F15" s="167"/>
      <c r="G15" s="168"/>
      <c r="H15" s="169"/>
      <c r="I15" s="169"/>
      <c r="O15" s="170">
        <v>1</v>
      </c>
    </row>
    <row r="16" spans="1:104" x14ac:dyDescent="0.2">
      <c r="A16" s="171">
        <v>5</v>
      </c>
      <c r="B16" s="172" t="s">
        <v>96</v>
      </c>
      <c r="C16" s="173" t="s">
        <v>97</v>
      </c>
      <c r="D16" s="174" t="s">
        <v>85</v>
      </c>
      <c r="E16" s="175">
        <v>44.21</v>
      </c>
      <c r="F16" s="175"/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4.0000000000000003E-5</v>
      </c>
    </row>
    <row r="17" spans="1:104" x14ac:dyDescent="0.2">
      <c r="A17" s="171">
        <v>6</v>
      </c>
      <c r="B17" s="172" t="s">
        <v>98</v>
      </c>
      <c r="C17" s="173" t="s">
        <v>99</v>
      </c>
      <c r="D17" s="174" t="s">
        <v>100</v>
      </c>
      <c r="E17" s="175">
        <v>6.86</v>
      </c>
      <c r="F17" s="175"/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1.9130000000000001E-2</v>
      </c>
    </row>
    <row r="18" spans="1:104" x14ac:dyDescent="0.2">
      <c r="A18" s="171">
        <v>7</v>
      </c>
      <c r="B18" s="172" t="s">
        <v>101</v>
      </c>
      <c r="C18" s="173" t="s">
        <v>102</v>
      </c>
      <c r="D18" s="174" t="s">
        <v>75</v>
      </c>
      <c r="E18" s="175">
        <v>2</v>
      </c>
      <c r="F18" s="175"/>
      <c r="G18" s="176">
        <f>E18*F18</f>
        <v>0</v>
      </c>
      <c r="O18" s="170">
        <v>2</v>
      </c>
      <c r="AA18" s="146">
        <v>12</v>
      </c>
      <c r="AB18" s="146">
        <v>0</v>
      </c>
      <c r="AC18" s="146">
        <v>8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12</v>
      </c>
      <c r="CB18" s="177">
        <v>0</v>
      </c>
      <c r="CZ18" s="146">
        <v>0</v>
      </c>
    </row>
    <row r="19" spans="1:104" x14ac:dyDescent="0.2">
      <c r="A19" s="171">
        <v>8</v>
      </c>
      <c r="B19" s="172" t="s">
        <v>101</v>
      </c>
      <c r="C19" s="173" t="s">
        <v>103</v>
      </c>
      <c r="D19" s="174" t="s">
        <v>75</v>
      </c>
      <c r="E19" s="175">
        <v>2</v>
      </c>
      <c r="F19" s="175"/>
      <c r="G19" s="176">
        <f>E19*F19</f>
        <v>0</v>
      </c>
      <c r="O19" s="170">
        <v>2</v>
      </c>
      <c r="AA19" s="146">
        <v>12</v>
      </c>
      <c r="AB19" s="146">
        <v>0</v>
      </c>
      <c r="AC19" s="146">
        <v>7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12</v>
      </c>
      <c r="CB19" s="177">
        <v>0</v>
      </c>
      <c r="CZ19" s="146">
        <v>0</v>
      </c>
    </row>
    <row r="20" spans="1:104" x14ac:dyDescent="0.2">
      <c r="A20" s="178"/>
      <c r="B20" s="179" t="s">
        <v>76</v>
      </c>
      <c r="C20" s="180" t="str">
        <f>CONCATENATE(B15," ",C15)</f>
        <v>95 Dokončovací konstrukce na pozemních stavbách</v>
      </c>
      <c r="D20" s="181"/>
      <c r="E20" s="182"/>
      <c r="F20" s="183"/>
      <c r="G20" s="184">
        <f>SUM(G15:G19)</f>
        <v>0</v>
      </c>
      <c r="O20" s="170">
        <v>4</v>
      </c>
      <c r="BA20" s="185">
        <f>SUM(BA15:BA19)</f>
        <v>0</v>
      </c>
      <c r="BB20" s="185">
        <f>SUM(BB15:BB19)</f>
        <v>0</v>
      </c>
      <c r="BC20" s="185">
        <f>SUM(BC15:BC19)</f>
        <v>0</v>
      </c>
      <c r="BD20" s="185">
        <f>SUM(BD15:BD19)</f>
        <v>0</v>
      </c>
      <c r="BE20" s="185">
        <f>SUM(BE15:BE19)</f>
        <v>0</v>
      </c>
    </row>
    <row r="21" spans="1:104" x14ac:dyDescent="0.2">
      <c r="A21" s="163" t="s">
        <v>74</v>
      </c>
      <c r="B21" s="164" t="s">
        <v>104</v>
      </c>
      <c r="C21" s="165" t="s">
        <v>105</v>
      </c>
      <c r="D21" s="166"/>
      <c r="E21" s="167"/>
      <c r="F21" s="167"/>
      <c r="G21" s="168"/>
      <c r="H21" s="169"/>
      <c r="I21" s="169"/>
      <c r="O21" s="170">
        <v>1</v>
      </c>
    </row>
    <row r="22" spans="1:104" x14ac:dyDescent="0.2">
      <c r="A22" s="171">
        <v>9</v>
      </c>
      <c r="B22" s="172" t="s">
        <v>106</v>
      </c>
      <c r="C22" s="173" t="s">
        <v>107</v>
      </c>
      <c r="D22" s="174" t="s">
        <v>85</v>
      </c>
      <c r="E22" s="175">
        <v>28.6</v>
      </c>
      <c r="F22" s="175"/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04" x14ac:dyDescent="0.2">
      <c r="A23" s="171">
        <v>10</v>
      </c>
      <c r="B23" s="172" t="s">
        <v>108</v>
      </c>
      <c r="C23" s="173" t="s">
        <v>109</v>
      </c>
      <c r="D23" s="174" t="s">
        <v>85</v>
      </c>
      <c r="E23" s="175">
        <v>28.6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</v>
      </c>
    </row>
    <row r="24" spans="1:104" ht="22.5" x14ac:dyDescent="0.2">
      <c r="A24" s="171">
        <v>11</v>
      </c>
      <c r="B24" s="172" t="s">
        <v>110</v>
      </c>
      <c r="C24" s="173" t="s">
        <v>111</v>
      </c>
      <c r="D24" s="174" t="s">
        <v>85</v>
      </c>
      <c r="E24" s="175">
        <v>28.6</v>
      </c>
      <c r="F24" s="175"/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04" x14ac:dyDescent="0.2">
      <c r="A25" s="171">
        <v>12</v>
      </c>
      <c r="B25" s="172" t="s">
        <v>112</v>
      </c>
      <c r="C25" s="173" t="s">
        <v>113</v>
      </c>
      <c r="D25" s="174" t="s">
        <v>114</v>
      </c>
      <c r="E25" s="175">
        <v>8</v>
      </c>
      <c r="F25" s="175"/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</v>
      </c>
    </row>
    <row r="26" spans="1:104" x14ac:dyDescent="0.2">
      <c r="A26" s="171">
        <v>13</v>
      </c>
      <c r="B26" s="172" t="s">
        <v>115</v>
      </c>
      <c r="C26" s="173" t="s">
        <v>116</v>
      </c>
      <c r="D26" s="174" t="s">
        <v>85</v>
      </c>
      <c r="E26" s="175">
        <v>32.909999999999997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4.2000000000000002E-4</v>
      </c>
    </row>
    <row r="27" spans="1:104" x14ac:dyDescent="0.2">
      <c r="A27" s="178"/>
      <c r="B27" s="179" t="s">
        <v>76</v>
      </c>
      <c r="C27" s="180" t="str">
        <f>CONCATENATE(B21," ",C21)</f>
        <v>96 Bourání konstrukcí</v>
      </c>
      <c r="D27" s="181"/>
      <c r="E27" s="182"/>
      <c r="F27" s="183"/>
      <c r="G27" s="184">
        <f>SUM(G21:G26)</f>
        <v>0</v>
      </c>
      <c r="O27" s="170">
        <v>4</v>
      </c>
      <c r="BA27" s="185">
        <f>SUM(BA21:BA26)</f>
        <v>0</v>
      </c>
      <c r="BB27" s="185">
        <f>SUM(BB21:BB26)</f>
        <v>0</v>
      </c>
      <c r="BC27" s="185">
        <f>SUM(BC21:BC26)</f>
        <v>0</v>
      </c>
      <c r="BD27" s="185">
        <f>SUM(BD21:BD26)</f>
        <v>0</v>
      </c>
      <c r="BE27" s="185">
        <f>SUM(BE21:BE26)</f>
        <v>0</v>
      </c>
    </row>
    <row r="28" spans="1:104" x14ac:dyDescent="0.2">
      <c r="A28" s="163" t="s">
        <v>74</v>
      </c>
      <c r="B28" s="164" t="s">
        <v>117</v>
      </c>
      <c r="C28" s="165" t="s">
        <v>118</v>
      </c>
      <c r="D28" s="166"/>
      <c r="E28" s="167"/>
      <c r="F28" s="167"/>
      <c r="G28" s="168"/>
      <c r="H28" s="169"/>
      <c r="I28" s="169"/>
      <c r="O28" s="170">
        <v>1</v>
      </c>
    </row>
    <row r="29" spans="1:104" x14ac:dyDescent="0.2">
      <c r="A29" s="171">
        <v>14</v>
      </c>
      <c r="B29" s="172" t="s">
        <v>119</v>
      </c>
      <c r="C29" s="173" t="s">
        <v>120</v>
      </c>
      <c r="D29" s="174" t="s">
        <v>85</v>
      </c>
      <c r="E29" s="175">
        <v>28.27</v>
      </c>
      <c r="F29" s="175"/>
      <c r="G29" s="176">
        <f t="shared" ref="G29:G38" si="0"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 t="shared" ref="BA29:BA38" si="1">IF(AZ29=1,G29,0)</f>
        <v>0</v>
      </c>
      <c r="BB29" s="146">
        <f t="shared" ref="BB29:BB38" si="2">IF(AZ29=2,G29,0)</f>
        <v>0</v>
      </c>
      <c r="BC29" s="146">
        <f t="shared" ref="BC29:BC38" si="3">IF(AZ29=3,G29,0)</f>
        <v>0</v>
      </c>
      <c r="BD29" s="146">
        <f t="shared" ref="BD29:BD38" si="4">IF(AZ29=4,G29,0)</f>
        <v>0</v>
      </c>
      <c r="BE29" s="146">
        <f t="shared" ref="BE29:BE38" si="5">IF(AZ29=5,G29,0)</f>
        <v>0</v>
      </c>
      <c r="CA29" s="177">
        <v>1</v>
      </c>
      <c r="CB29" s="177">
        <v>1</v>
      </c>
      <c r="CZ29" s="146">
        <v>0</v>
      </c>
    </row>
    <row r="30" spans="1:104" x14ac:dyDescent="0.2">
      <c r="A30" s="171">
        <v>15</v>
      </c>
      <c r="B30" s="172" t="s">
        <v>121</v>
      </c>
      <c r="C30" s="173" t="s">
        <v>122</v>
      </c>
      <c r="D30" s="174" t="s">
        <v>85</v>
      </c>
      <c r="E30" s="175">
        <v>37.44</v>
      </c>
      <c r="F30" s="175"/>
      <c r="G30" s="176">
        <f t="shared" si="0"/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t="shared" si="1"/>
        <v>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7">
        <v>1</v>
      </c>
      <c r="CB30" s="177">
        <v>1</v>
      </c>
      <c r="CZ30" s="146">
        <v>0</v>
      </c>
    </row>
    <row r="31" spans="1:104" x14ac:dyDescent="0.2">
      <c r="A31" s="171">
        <v>16</v>
      </c>
      <c r="B31" s="172" t="s">
        <v>123</v>
      </c>
      <c r="C31" s="173" t="s">
        <v>124</v>
      </c>
      <c r="D31" s="174" t="s">
        <v>85</v>
      </c>
      <c r="E31" s="175">
        <v>53.64</v>
      </c>
      <c r="F31" s="175"/>
      <c r="G31" s="176">
        <f t="shared" si="0"/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 t="shared" si="1"/>
        <v>0</v>
      </c>
      <c r="BB31" s="146">
        <f t="shared" si="2"/>
        <v>0</v>
      </c>
      <c r="BC31" s="146">
        <f t="shared" si="3"/>
        <v>0</v>
      </c>
      <c r="BD31" s="146">
        <f t="shared" si="4"/>
        <v>0</v>
      </c>
      <c r="BE31" s="146">
        <f t="shared" si="5"/>
        <v>0</v>
      </c>
      <c r="CA31" s="177">
        <v>1</v>
      </c>
      <c r="CB31" s="177">
        <v>1</v>
      </c>
      <c r="CZ31" s="146">
        <v>0</v>
      </c>
    </row>
    <row r="32" spans="1:104" x14ac:dyDescent="0.2">
      <c r="A32" s="171">
        <v>17</v>
      </c>
      <c r="B32" s="172" t="s">
        <v>125</v>
      </c>
      <c r="C32" s="173" t="s">
        <v>126</v>
      </c>
      <c r="D32" s="174" t="s">
        <v>85</v>
      </c>
      <c r="E32" s="175">
        <v>53.64</v>
      </c>
      <c r="F32" s="175"/>
      <c r="G32" s="176">
        <f t="shared" si="0"/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 t="shared" si="1"/>
        <v>0</v>
      </c>
      <c r="BB32" s="146">
        <f t="shared" si="2"/>
        <v>0</v>
      </c>
      <c r="BC32" s="146">
        <f t="shared" si="3"/>
        <v>0</v>
      </c>
      <c r="BD32" s="146">
        <f t="shared" si="4"/>
        <v>0</v>
      </c>
      <c r="BE32" s="146">
        <f t="shared" si="5"/>
        <v>0</v>
      </c>
      <c r="CA32" s="177">
        <v>1</v>
      </c>
      <c r="CB32" s="177">
        <v>1</v>
      </c>
      <c r="CZ32" s="146">
        <v>0</v>
      </c>
    </row>
    <row r="33" spans="1:104" x14ac:dyDescent="0.2">
      <c r="A33" s="171">
        <v>18</v>
      </c>
      <c r="B33" s="172" t="s">
        <v>127</v>
      </c>
      <c r="C33" s="173" t="s">
        <v>128</v>
      </c>
      <c r="D33" s="174" t="s">
        <v>129</v>
      </c>
      <c r="E33" s="175">
        <v>8.1265000000000001</v>
      </c>
      <c r="F33" s="175"/>
      <c r="G33" s="176">
        <f t="shared" si="0"/>
        <v>0</v>
      </c>
      <c r="O33" s="170">
        <v>2</v>
      </c>
      <c r="AA33" s="146">
        <v>1</v>
      </c>
      <c r="AB33" s="146">
        <v>3</v>
      </c>
      <c r="AC33" s="146">
        <v>3</v>
      </c>
      <c r="AZ33" s="146">
        <v>1</v>
      </c>
      <c r="BA33" s="146">
        <f t="shared" si="1"/>
        <v>0</v>
      </c>
      <c r="BB33" s="146">
        <f t="shared" si="2"/>
        <v>0</v>
      </c>
      <c r="BC33" s="146">
        <f t="shared" si="3"/>
        <v>0</v>
      </c>
      <c r="BD33" s="146">
        <f t="shared" si="4"/>
        <v>0</v>
      </c>
      <c r="BE33" s="146">
        <f t="shared" si="5"/>
        <v>0</v>
      </c>
      <c r="CA33" s="177">
        <v>1</v>
      </c>
      <c r="CB33" s="177">
        <v>3</v>
      </c>
      <c r="CZ33" s="146">
        <v>0</v>
      </c>
    </row>
    <row r="34" spans="1:104" x14ac:dyDescent="0.2">
      <c r="A34" s="171">
        <v>19</v>
      </c>
      <c r="B34" s="172" t="s">
        <v>130</v>
      </c>
      <c r="C34" s="173" t="s">
        <v>131</v>
      </c>
      <c r="D34" s="174" t="s">
        <v>129</v>
      </c>
      <c r="E34" s="175">
        <v>32.505899999999997</v>
      </c>
      <c r="F34" s="175"/>
      <c r="G34" s="176">
        <f t="shared" si="0"/>
        <v>0</v>
      </c>
      <c r="O34" s="170">
        <v>2</v>
      </c>
      <c r="AA34" s="146">
        <v>1</v>
      </c>
      <c r="AB34" s="146">
        <v>3</v>
      </c>
      <c r="AC34" s="146">
        <v>3</v>
      </c>
      <c r="AZ34" s="146">
        <v>1</v>
      </c>
      <c r="BA34" s="146">
        <f t="shared" si="1"/>
        <v>0</v>
      </c>
      <c r="BB34" s="146">
        <f t="shared" si="2"/>
        <v>0</v>
      </c>
      <c r="BC34" s="146">
        <f t="shared" si="3"/>
        <v>0</v>
      </c>
      <c r="BD34" s="146">
        <f t="shared" si="4"/>
        <v>0</v>
      </c>
      <c r="BE34" s="146">
        <f t="shared" si="5"/>
        <v>0</v>
      </c>
      <c r="CA34" s="177">
        <v>1</v>
      </c>
      <c r="CB34" s="177">
        <v>3</v>
      </c>
      <c r="CZ34" s="146">
        <v>0</v>
      </c>
    </row>
    <row r="35" spans="1:104" x14ac:dyDescent="0.2">
      <c r="A35" s="171">
        <v>20</v>
      </c>
      <c r="B35" s="172" t="s">
        <v>132</v>
      </c>
      <c r="C35" s="173" t="s">
        <v>133</v>
      </c>
      <c r="D35" s="174" t="s">
        <v>129</v>
      </c>
      <c r="E35" s="175">
        <v>8.1265000000000001</v>
      </c>
      <c r="F35" s="175"/>
      <c r="G35" s="176">
        <f t="shared" si="0"/>
        <v>0</v>
      </c>
      <c r="O35" s="170">
        <v>2</v>
      </c>
      <c r="AA35" s="146">
        <v>1</v>
      </c>
      <c r="AB35" s="146">
        <v>3</v>
      </c>
      <c r="AC35" s="146">
        <v>3</v>
      </c>
      <c r="AZ35" s="146">
        <v>1</v>
      </c>
      <c r="BA35" s="146">
        <f t="shared" si="1"/>
        <v>0</v>
      </c>
      <c r="BB35" s="146">
        <f t="shared" si="2"/>
        <v>0</v>
      </c>
      <c r="BC35" s="146">
        <f t="shared" si="3"/>
        <v>0</v>
      </c>
      <c r="BD35" s="146">
        <f t="shared" si="4"/>
        <v>0</v>
      </c>
      <c r="BE35" s="146">
        <f t="shared" si="5"/>
        <v>0</v>
      </c>
      <c r="CA35" s="177">
        <v>1</v>
      </c>
      <c r="CB35" s="177">
        <v>3</v>
      </c>
      <c r="CZ35" s="146">
        <v>0</v>
      </c>
    </row>
    <row r="36" spans="1:104" x14ac:dyDescent="0.2">
      <c r="A36" s="171">
        <v>21</v>
      </c>
      <c r="B36" s="172" t="s">
        <v>134</v>
      </c>
      <c r="C36" s="173" t="s">
        <v>135</v>
      </c>
      <c r="D36" s="174" t="s">
        <v>129</v>
      </c>
      <c r="E36" s="175">
        <v>8.1255000000000006</v>
      </c>
      <c r="F36" s="175"/>
      <c r="G36" s="176">
        <f t="shared" si="0"/>
        <v>0</v>
      </c>
      <c r="O36" s="170">
        <v>2</v>
      </c>
      <c r="AA36" s="146">
        <v>1</v>
      </c>
      <c r="AB36" s="146">
        <v>3</v>
      </c>
      <c r="AC36" s="146">
        <v>3</v>
      </c>
      <c r="AZ36" s="146">
        <v>1</v>
      </c>
      <c r="BA36" s="146">
        <f t="shared" si="1"/>
        <v>0</v>
      </c>
      <c r="BB36" s="146">
        <f t="shared" si="2"/>
        <v>0</v>
      </c>
      <c r="BC36" s="146">
        <f t="shared" si="3"/>
        <v>0</v>
      </c>
      <c r="BD36" s="146">
        <f t="shared" si="4"/>
        <v>0</v>
      </c>
      <c r="BE36" s="146">
        <f t="shared" si="5"/>
        <v>0</v>
      </c>
      <c r="CA36" s="177">
        <v>1</v>
      </c>
      <c r="CB36" s="177">
        <v>3</v>
      </c>
      <c r="CZ36" s="146">
        <v>0</v>
      </c>
    </row>
    <row r="37" spans="1:104" x14ac:dyDescent="0.2">
      <c r="A37" s="171">
        <v>22</v>
      </c>
      <c r="B37" s="172" t="s">
        <v>136</v>
      </c>
      <c r="C37" s="173" t="s">
        <v>137</v>
      </c>
      <c r="D37" s="174" t="s">
        <v>129</v>
      </c>
      <c r="E37" s="175">
        <v>8.1265000000000001</v>
      </c>
      <c r="F37" s="175"/>
      <c r="G37" s="176">
        <f t="shared" si="0"/>
        <v>0</v>
      </c>
      <c r="O37" s="170">
        <v>2</v>
      </c>
      <c r="AA37" s="146">
        <v>1</v>
      </c>
      <c r="AB37" s="146">
        <v>3</v>
      </c>
      <c r="AC37" s="146">
        <v>3</v>
      </c>
      <c r="AZ37" s="146">
        <v>1</v>
      </c>
      <c r="BA37" s="146">
        <f t="shared" si="1"/>
        <v>0</v>
      </c>
      <c r="BB37" s="146">
        <f t="shared" si="2"/>
        <v>0</v>
      </c>
      <c r="BC37" s="146">
        <f t="shared" si="3"/>
        <v>0</v>
      </c>
      <c r="BD37" s="146">
        <f t="shared" si="4"/>
        <v>0</v>
      </c>
      <c r="BE37" s="146">
        <f t="shared" si="5"/>
        <v>0</v>
      </c>
      <c r="CA37" s="177">
        <v>1</v>
      </c>
      <c r="CB37" s="177">
        <v>3</v>
      </c>
      <c r="CZ37" s="146">
        <v>0</v>
      </c>
    </row>
    <row r="38" spans="1:104" x14ac:dyDescent="0.2">
      <c r="A38" s="171">
        <v>23</v>
      </c>
      <c r="B38" s="172" t="s">
        <v>138</v>
      </c>
      <c r="C38" s="173" t="s">
        <v>139</v>
      </c>
      <c r="D38" s="174" t="s">
        <v>75</v>
      </c>
      <c r="E38" s="175">
        <v>12</v>
      </c>
      <c r="F38" s="175"/>
      <c r="G38" s="176">
        <f t="shared" si="0"/>
        <v>0</v>
      </c>
      <c r="O38" s="170">
        <v>2</v>
      </c>
      <c r="AA38" s="146">
        <v>12</v>
      </c>
      <c r="AB38" s="146">
        <v>0</v>
      </c>
      <c r="AC38" s="146">
        <v>18</v>
      </c>
      <c r="AZ38" s="146">
        <v>1</v>
      </c>
      <c r="BA38" s="146">
        <f t="shared" si="1"/>
        <v>0</v>
      </c>
      <c r="BB38" s="146">
        <f t="shared" si="2"/>
        <v>0</v>
      </c>
      <c r="BC38" s="146">
        <f t="shared" si="3"/>
        <v>0</v>
      </c>
      <c r="BD38" s="146">
        <f t="shared" si="4"/>
        <v>0</v>
      </c>
      <c r="BE38" s="146">
        <f t="shared" si="5"/>
        <v>0</v>
      </c>
      <c r="CA38" s="177">
        <v>12</v>
      </c>
      <c r="CB38" s="177">
        <v>0</v>
      </c>
      <c r="CZ38" s="146">
        <v>0</v>
      </c>
    </row>
    <row r="39" spans="1:104" x14ac:dyDescent="0.2">
      <c r="A39" s="178"/>
      <c r="B39" s="179" t="s">
        <v>76</v>
      </c>
      <c r="C39" s="180" t="str">
        <f>CONCATENATE(B28," ",C28)</f>
        <v>97 Prorážení otvorů</v>
      </c>
      <c r="D39" s="181"/>
      <c r="E39" s="182"/>
      <c r="F39" s="183"/>
      <c r="G39" s="184">
        <f>SUM(G28:G38)</f>
        <v>0</v>
      </c>
      <c r="O39" s="170">
        <v>4</v>
      </c>
      <c r="BA39" s="185">
        <f>SUM(BA28:BA38)</f>
        <v>0</v>
      </c>
      <c r="BB39" s="185">
        <f>SUM(BB28:BB38)</f>
        <v>0</v>
      </c>
      <c r="BC39" s="185">
        <f>SUM(BC28:BC38)</f>
        <v>0</v>
      </c>
      <c r="BD39" s="185">
        <f>SUM(BD28:BD38)</f>
        <v>0</v>
      </c>
      <c r="BE39" s="185">
        <f>SUM(BE28:BE38)</f>
        <v>0</v>
      </c>
    </row>
    <row r="40" spans="1:104" x14ac:dyDescent="0.2">
      <c r="A40" s="163" t="s">
        <v>74</v>
      </c>
      <c r="B40" s="164" t="s">
        <v>140</v>
      </c>
      <c r="C40" s="165" t="s">
        <v>141</v>
      </c>
      <c r="D40" s="166"/>
      <c r="E40" s="167"/>
      <c r="F40" s="167"/>
      <c r="G40" s="168"/>
      <c r="H40" s="169"/>
      <c r="I40" s="169"/>
      <c r="O40" s="170">
        <v>1</v>
      </c>
    </row>
    <row r="41" spans="1:104" x14ac:dyDescent="0.2">
      <c r="A41" s="171">
        <v>24</v>
      </c>
      <c r="B41" s="172" t="s">
        <v>142</v>
      </c>
      <c r="C41" s="173" t="s">
        <v>143</v>
      </c>
      <c r="D41" s="174" t="s">
        <v>129</v>
      </c>
      <c r="E41" s="175">
        <v>3.7909139999999999</v>
      </c>
      <c r="F41" s="175"/>
      <c r="G41" s="176">
        <f>E41*F41</f>
        <v>0</v>
      </c>
      <c r="O41" s="170">
        <v>2</v>
      </c>
      <c r="AA41" s="146">
        <v>7</v>
      </c>
      <c r="AB41" s="146">
        <v>1</v>
      </c>
      <c r="AC41" s="146">
        <v>2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7</v>
      </c>
      <c r="CB41" s="177">
        <v>1</v>
      </c>
      <c r="CZ41" s="146">
        <v>0</v>
      </c>
    </row>
    <row r="42" spans="1:104" x14ac:dyDescent="0.2">
      <c r="A42" s="178"/>
      <c r="B42" s="179" t="s">
        <v>76</v>
      </c>
      <c r="C42" s="180" t="str">
        <f>CONCATENATE(B40," ",C40)</f>
        <v>99 Staveništní přesun hmot</v>
      </c>
      <c r="D42" s="181"/>
      <c r="E42" s="182"/>
      <c r="F42" s="183"/>
      <c r="G42" s="184">
        <f>SUM(G40:G41)</f>
        <v>0</v>
      </c>
      <c r="O42" s="170">
        <v>4</v>
      </c>
      <c r="BA42" s="185">
        <f>SUM(BA40:BA41)</f>
        <v>0</v>
      </c>
      <c r="BB42" s="185">
        <f>SUM(BB40:BB41)</f>
        <v>0</v>
      </c>
      <c r="BC42" s="185">
        <f>SUM(BC40:BC41)</f>
        <v>0</v>
      </c>
      <c r="BD42" s="185">
        <f>SUM(BD40:BD41)</f>
        <v>0</v>
      </c>
      <c r="BE42" s="185">
        <f>SUM(BE40:BE41)</f>
        <v>0</v>
      </c>
    </row>
    <row r="43" spans="1:104" x14ac:dyDescent="0.2">
      <c r="A43" s="163" t="s">
        <v>74</v>
      </c>
      <c r="B43" s="164" t="s">
        <v>144</v>
      </c>
      <c r="C43" s="165" t="s">
        <v>145</v>
      </c>
      <c r="D43" s="166"/>
      <c r="E43" s="167"/>
      <c r="F43" s="167"/>
      <c r="G43" s="168"/>
      <c r="H43" s="169"/>
      <c r="I43" s="169"/>
      <c r="O43" s="170">
        <v>1</v>
      </c>
    </row>
    <row r="44" spans="1:104" ht="22.5" x14ac:dyDescent="0.2">
      <c r="A44" s="171">
        <v>25</v>
      </c>
      <c r="B44" s="172" t="s">
        <v>146</v>
      </c>
      <c r="C44" s="173" t="s">
        <v>147</v>
      </c>
      <c r="D44" s="174" t="s">
        <v>85</v>
      </c>
      <c r="E44" s="175">
        <v>6.4</v>
      </c>
      <c r="F44" s="175"/>
      <c r="G44" s="176">
        <f t="shared" ref="G44:G49" si="6"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 t="shared" ref="BA44:BA49" si="7">IF(AZ44=1,G44,0)</f>
        <v>0</v>
      </c>
      <c r="BB44" s="146">
        <f t="shared" ref="BB44:BB49" si="8">IF(AZ44=2,G44,0)</f>
        <v>0</v>
      </c>
      <c r="BC44" s="146">
        <f t="shared" ref="BC44:BC49" si="9">IF(AZ44=3,G44,0)</f>
        <v>0</v>
      </c>
      <c r="BD44" s="146">
        <f t="shared" ref="BD44:BD49" si="10">IF(AZ44=4,G44,0)</f>
        <v>0</v>
      </c>
      <c r="BE44" s="146">
        <f t="shared" ref="BE44:BE49" si="11">IF(AZ44=5,G44,0)</f>
        <v>0</v>
      </c>
      <c r="CA44" s="177">
        <v>1</v>
      </c>
      <c r="CB44" s="177">
        <v>7</v>
      </c>
      <c r="CZ44" s="146">
        <v>2.1000000000000001E-4</v>
      </c>
    </row>
    <row r="45" spans="1:104" ht="22.5" x14ac:dyDescent="0.2">
      <c r="A45" s="171">
        <v>26</v>
      </c>
      <c r="B45" s="172" t="s">
        <v>148</v>
      </c>
      <c r="C45" s="173" t="s">
        <v>149</v>
      </c>
      <c r="D45" s="174" t="s">
        <v>85</v>
      </c>
      <c r="E45" s="175">
        <v>6.4</v>
      </c>
      <c r="F45" s="175"/>
      <c r="G45" s="176">
        <f t="shared" si="6"/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1</v>
      </c>
      <c r="CB45" s="177">
        <v>7</v>
      </c>
      <c r="CZ45" s="146">
        <v>4.7299999999999998E-3</v>
      </c>
    </row>
    <row r="46" spans="1:104" ht="22.5" x14ac:dyDescent="0.2">
      <c r="A46" s="171">
        <v>27</v>
      </c>
      <c r="B46" s="172" t="s">
        <v>150</v>
      </c>
      <c r="C46" s="173" t="s">
        <v>151</v>
      </c>
      <c r="D46" s="174" t="s">
        <v>100</v>
      </c>
      <c r="E46" s="175">
        <v>32</v>
      </c>
      <c r="F46" s="175"/>
      <c r="G46" s="176">
        <f t="shared" si="6"/>
        <v>0</v>
      </c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1</v>
      </c>
      <c r="CB46" s="177">
        <v>7</v>
      </c>
      <c r="CZ46" s="146">
        <v>3.2000000000000003E-4</v>
      </c>
    </row>
    <row r="47" spans="1:104" ht="22.5" x14ac:dyDescent="0.2">
      <c r="A47" s="171">
        <v>28</v>
      </c>
      <c r="B47" s="172" t="s">
        <v>152</v>
      </c>
      <c r="C47" s="173" t="s">
        <v>153</v>
      </c>
      <c r="D47" s="174" t="s">
        <v>114</v>
      </c>
      <c r="E47" s="175">
        <v>10</v>
      </c>
      <c r="F47" s="175"/>
      <c r="G47" s="176">
        <f t="shared" si="6"/>
        <v>0</v>
      </c>
      <c r="O47" s="170">
        <v>2</v>
      </c>
      <c r="AA47" s="146">
        <v>1</v>
      </c>
      <c r="AB47" s="146">
        <v>7</v>
      </c>
      <c r="AC47" s="146">
        <v>7</v>
      </c>
      <c r="AZ47" s="146">
        <v>2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1</v>
      </c>
      <c r="CB47" s="177">
        <v>7</v>
      </c>
      <c r="CZ47" s="146">
        <v>1.1E-4</v>
      </c>
    </row>
    <row r="48" spans="1:104" ht="22.5" x14ac:dyDescent="0.2">
      <c r="A48" s="171">
        <v>29</v>
      </c>
      <c r="B48" s="172" t="s">
        <v>154</v>
      </c>
      <c r="C48" s="173" t="s">
        <v>155</v>
      </c>
      <c r="D48" s="174" t="s">
        <v>100</v>
      </c>
      <c r="E48" s="175">
        <v>2</v>
      </c>
      <c r="F48" s="175"/>
      <c r="G48" s="176">
        <f t="shared" si="6"/>
        <v>0</v>
      </c>
      <c r="O48" s="170">
        <v>2</v>
      </c>
      <c r="AA48" s="146">
        <v>1</v>
      </c>
      <c r="AB48" s="146">
        <v>7</v>
      </c>
      <c r="AC48" s="146">
        <v>7</v>
      </c>
      <c r="AZ48" s="146">
        <v>2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1</v>
      </c>
      <c r="CB48" s="177">
        <v>7</v>
      </c>
      <c r="CZ48" s="146">
        <v>3.2000000000000003E-4</v>
      </c>
    </row>
    <row r="49" spans="1:104" x14ac:dyDescent="0.2">
      <c r="A49" s="171">
        <v>30</v>
      </c>
      <c r="B49" s="172" t="s">
        <v>156</v>
      </c>
      <c r="C49" s="173" t="s">
        <v>157</v>
      </c>
      <c r="D49" s="174" t="s">
        <v>62</v>
      </c>
      <c r="E49" s="175">
        <v>130.52199999999999</v>
      </c>
      <c r="F49" s="175"/>
      <c r="G49" s="176">
        <f t="shared" si="6"/>
        <v>0</v>
      </c>
      <c r="O49" s="170">
        <v>2</v>
      </c>
      <c r="AA49" s="146">
        <v>7</v>
      </c>
      <c r="AB49" s="146">
        <v>1002</v>
      </c>
      <c r="AC49" s="146">
        <v>5</v>
      </c>
      <c r="AZ49" s="146">
        <v>2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7</v>
      </c>
      <c r="CB49" s="177">
        <v>1002</v>
      </c>
      <c r="CZ49" s="146">
        <v>0</v>
      </c>
    </row>
    <row r="50" spans="1:104" x14ac:dyDescent="0.2">
      <c r="A50" s="178"/>
      <c r="B50" s="179" t="s">
        <v>76</v>
      </c>
      <c r="C50" s="180" t="str">
        <f>CONCATENATE(B43," ",C43)</f>
        <v>711 Izolace proti vodě</v>
      </c>
      <c r="D50" s="181"/>
      <c r="E50" s="182"/>
      <c r="F50" s="183"/>
      <c r="G50" s="184">
        <f>SUM(G43:G49)</f>
        <v>0</v>
      </c>
      <c r="O50" s="170">
        <v>4</v>
      </c>
      <c r="BA50" s="185">
        <f>SUM(BA43:BA49)</f>
        <v>0</v>
      </c>
      <c r="BB50" s="185">
        <f>SUM(BB43:BB49)</f>
        <v>0</v>
      </c>
      <c r="BC50" s="185">
        <f>SUM(BC43:BC49)</f>
        <v>0</v>
      </c>
      <c r="BD50" s="185">
        <f>SUM(BD43:BD49)</f>
        <v>0</v>
      </c>
      <c r="BE50" s="185">
        <f>SUM(BE43:BE49)</f>
        <v>0</v>
      </c>
    </row>
    <row r="51" spans="1:104" x14ac:dyDescent="0.2">
      <c r="A51" s="163" t="s">
        <v>74</v>
      </c>
      <c r="B51" s="164" t="s">
        <v>158</v>
      </c>
      <c r="C51" s="165" t="s">
        <v>159</v>
      </c>
      <c r="D51" s="166"/>
      <c r="E51" s="167"/>
      <c r="F51" s="167"/>
      <c r="G51" s="168"/>
      <c r="H51" s="169"/>
      <c r="I51" s="169"/>
      <c r="O51" s="170">
        <v>1</v>
      </c>
    </row>
    <row r="52" spans="1:104" x14ac:dyDescent="0.2">
      <c r="A52" s="171">
        <v>31</v>
      </c>
      <c r="B52" s="172" t="s">
        <v>160</v>
      </c>
      <c r="C52" s="173" t="s">
        <v>161</v>
      </c>
      <c r="D52" s="174" t="s">
        <v>162</v>
      </c>
      <c r="E52" s="175">
        <v>1</v>
      </c>
      <c r="F52" s="175"/>
      <c r="G52" s="176">
        <f>E52*F52</f>
        <v>0</v>
      </c>
      <c r="O52" s="170">
        <v>2</v>
      </c>
      <c r="AA52" s="146">
        <v>12</v>
      </c>
      <c r="AB52" s="146">
        <v>0</v>
      </c>
      <c r="AC52" s="146">
        <v>26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12</v>
      </c>
      <c r="CB52" s="177">
        <v>0</v>
      </c>
      <c r="CZ52" s="146">
        <v>0</v>
      </c>
    </row>
    <row r="53" spans="1:104" x14ac:dyDescent="0.2">
      <c r="A53" s="178"/>
      <c r="B53" s="179" t="s">
        <v>76</v>
      </c>
      <c r="C53" s="180" t="str">
        <f>CONCATENATE(B51," ",C51)</f>
        <v>720 Zdravotechnická instalace</v>
      </c>
      <c r="D53" s="181"/>
      <c r="E53" s="182"/>
      <c r="F53" s="183"/>
      <c r="G53" s="184">
        <f>SUM(G51:G52)</f>
        <v>0</v>
      </c>
      <c r="O53" s="170">
        <v>4</v>
      </c>
      <c r="BA53" s="185">
        <f>SUM(BA51:BA52)</f>
        <v>0</v>
      </c>
      <c r="BB53" s="185">
        <f>SUM(BB51:BB52)</f>
        <v>0</v>
      </c>
      <c r="BC53" s="185">
        <f>SUM(BC51:BC52)</f>
        <v>0</v>
      </c>
      <c r="BD53" s="185">
        <f>SUM(BD51:BD52)</f>
        <v>0</v>
      </c>
      <c r="BE53" s="185">
        <f>SUM(BE51:BE52)</f>
        <v>0</v>
      </c>
    </row>
    <row r="54" spans="1:104" x14ac:dyDescent="0.2">
      <c r="A54" s="163" t="s">
        <v>74</v>
      </c>
      <c r="B54" s="164" t="s">
        <v>163</v>
      </c>
      <c r="C54" s="165" t="s">
        <v>164</v>
      </c>
      <c r="D54" s="166"/>
      <c r="E54" s="167"/>
      <c r="F54" s="167"/>
      <c r="G54" s="168"/>
      <c r="H54" s="169"/>
      <c r="I54" s="169"/>
      <c r="O54" s="170">
        <v>1</v>
      </c>
    </row>
    <row r="55" spans="1:104" x14ac:dyDescent="0.2">
      <c r="A55" s="171">
        <v>32</v>
      </c>
      <c r="B55" s="172" t="s">
        <v>163</v>
      </c>
      <c r="C55" s="173" t="s">
        <v>165</v>
      </c>
      <c r="D55" s="174" t="s">
        <v>162</v>
      </c>
      <c r="E55" s="175">
        <v>1</v>
      </c>
      <c r="F55" s="175"/>
      <c r="G55" s="176">
        <f>E55*F55</f>
        <v>0</v>
      </c>
      <c r="O55" s="170">
        <v>2</v>
      </c>
      <c r="AA55" s="146">
        <v>12</v>
      </c>
      <c r="AB55" s="146">
        <v>0</v>
      </c>
      <c r="AC55" s="146">
        <v>28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12</v>
      </c>
      <c r="CB55" s="177">
        <v>0</v>
      </c>
      <c r="CZ55" s="146">
        <v>0</v>
      </c>
    </row>
    <row r="56" spans="1:104" x14ac:dyDescent="0.2">
      <c r="A56" s="171">
        <v>33</v>
      </c>
      <c r="B56" s="172" t="s">
        <v>163</v>
      </c>
      <c r="C56" s="173" t="s">
        <v>166</v>
      </c>
      <c r="D56" s="174" t="s">
        <v>162</v>
      </c>
      <c r="E56" s="175">
        <v>1</v>
      </c>
      <c r="F56" s="175"/>
      <c r="G56" s="176">
        <f>E56*F56</f>
        <v>0</v>
      </c>
      <c r="O56" s="170">
        <v>2</v>
      </c>
      <c r="AA56" s="146">
        <v>12</v>
      </c>
      <c r="AB56" s="146">
        <v>0</v>
      </c>
      <c r="AC56" s="146">
        <v>27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12</v>
      </c>
      <c r="CB56" s="177">
        <v>0</v>
      </c>
      <c r="CZ56" s="146">
        <v>0</v>
      </c>
    </row>
    <row r="57" spans="1:104" x14ac:dyDescent="0.2">
      <c r="A57" s="171">
        <v>34</v>
      </c>
      <c r="B57" s="172" t="s">
        <v>167</v>
      </c>
      <c r="C57" s="173" t="s">
        <v>168</v>
      </c>
      <c r="D57" s="174" t="s">
        <v>62</v>
      </c>
      <c r="E57" s="175">
        <v>1900</v>
      </c>
      <c r="F57" s="175"/>
      <c r="G57" s="176">
        <f>E57*F57</f>
        <v>0</v>
      </c>
      <c r="O57" s="170">
        <v>2</v>
      </c>
      <c r="AA57" s="146">
        <v>7</v>
      </c>
      <c r="AB57" s="146">
        <v>1002</v>
      </c>
      <c r="AC57" s="146">
        <v>5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7</v>
      </c>
      <c r="CB57" s="177">
        <v>1002</v>
      </c>
      <c r="CZ57" s="146">
        <v>0</v>
      </c>
    </row>
    <row r="58" spans="1:104" x14ac:dyDescent="0.2">
      <c r="A58" s="178"/>
      <c r="B58" s="179" t="s">
        <v>76</v>
      </c>
      <c r="C58" s="180" t="str">
        <f>CONCATENATE(B54," ",C54)</f>
        <v>766 Konstrukce truhlářské</v>
      </c>
      <c r="D58" s="181"/>
      <c r="E58" s="182"/>
      <c r="F58" s="183"/>
      <c r="G58" s="184">
        <f>SUM(G54:G57)</f>
        <v>0</v>
      </c>
      <c r="O58" s="170">
        <v>4</v>
      </c>
      <c r="BA58" s="185">
        <f>SUM(BA54:BA57)</f>
        <v>0</v>
      </c>
      <c r="BB58" s="185">
        <f>SUM(BB54:BB57)</f>
        <v>0</v>
      </c>
      <c r="BC58" s="185">
        <f>SUM(BC54:BC57)</f>
        <v>0</v>
      </c>
      <c r="BD58" s="185">
        <f>SUM(BD54:BD57)</f>
        <v>0</v>
      </c>
      <c r="BE58" s="185">
        <f>SUM(BE54:BE57)</f>
        <v>0</v>
      </c>
    </row>
    <row r="59" spans="1:104" x14ac:dyDescent="0.2">
      <c r="A59" s="163" t="s">
        <v>74</v>
      </c>
      <c r="B59" s="164" t="s">
        <v>169</v>
      </c>
      <c r="C59" s="165" t="s">
        <v>170</v>
      </c>
      <c r="D59" s="166"/>
      <c r="E59" s="167"/>
      <c r="F59" s="167"/>
      <c r="G59" s="168"/>
      <c r="H59" s="169"/>
      <c r="I59" s="169"/>
      <c r="O59" s="170">
        <v>1</v>
      </c>
    </row>
    <row r="60" spans="1:104" ht="22.5" x14ac:dyDescent="0.2">
      <c r="A60" s="171">
        <v>35</v>
      </c>
      <c r="B60" s="172" t="s">
        <v>171</v>
      </c>
      <c r="C60" s="173" t="s">
        <v>172</v>
      </c>
      <c r="D60" s="174" t="s">
        <v>85</v>
      </c>
      <c r="E60" s="175">
        <v>28.6</v>
      </c>
      <c r="F60" s="175"/>
      <c r="G60" s="176">
        <f>E60*F60</f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7</v>
      </c>
      <c r="CZ60" s="146">
        <v>1.1E-4</v>
      </c>
    </row>
    <row r="61" spans="1:104" ht="22.5" x14ac:dyDescent="0.2">
      <c r="A61" s="171">
        <v>36</v>
      </c>
      <c r="B61" s="172" t="s">
        <v>173</v>
      </c>
      <c r="C61" s="173" t="s">
        <v>174</v>
      </c>
      <c r="D61" s="174" t="s">
        <v>100</v>
      </c>
      <c r="E61" s="175">
        <v>2.2000000000000002</v>
      </c>
      <c r="F61" s="175"/>
      <c r="G61" s="176">
        <f>E61*F61</f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7</v>
      </c>
      <c r="CZ61" s="146">
        <v>4.8000000000000001E-4</v>
      </c>
    </row>
    <row r="62" spans="1:104" ht="22.5" x14ac:dyDescent="0.2">
      <c r="A62" s="171">
        <v>37</v>
      </c>
      <c r="B62" s="172" t="s">
        <v>175</v>
      </c>
      <c r="C62" s="173" t="s">
        <v>176</v>
      </c>
      <c r="D62" s="174" t="s">
        <v>85</v>
      </c>
      <c r="E62" s="175">
        <v>28.6</v>
      </c>
      <c r="F62" s="175"/>
      <c r="G62" s="176">
        <f>E62*F62</f>
        <v>0</v>
      </c>
      <c r="O62" s="170">
        <v>2</v>
      </c>
      <c r="AA62" s="146">
        <v>2</v>
      </c>
      <c r="AB62" s="146">
        <v>7</v>
      </c>
      <c r="AC62" s="146">
        <v>7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2</v>
      </c>
      <c r="CB62" s="177">
        <v>7</v>
      </c>
      <c r="CZ62" s="146">
        <v>7.0000000000000001E-3</v>
      </c>
    </row>
    <row r="63" spans="1:104" x14ac:dyDescent="0.2">
      <c r="A63" s="171">
        <v>38</v>
      </c>
      <c r="B63" s="172" t="s">
        <v>169</v>
      </c>
      <c r="C63" s="173" t="s">
        <v>177</v>
      </c>
      <c r="D63" s="174" t="s">
        <v>85</v>
      </c>
      <c r="E63" s="175">
        <v>30.03</v>
      </c>
      <c r="F63" s="175"/>
      <c r="G63" s="176">
        <f>E63*F63</f>
        <v>0</v>
      </c>
      <c r="O63" s="170">
        <v>2</v>
      </c>
      <c r="AA63" s="146">
        <v>12</v>
      </c>
      <c r="AB63" s="146">
        <v>0</v>
      </c>
      <c r="AC63" s="146">
        <v>33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12</v>
      </c>
      <c r="CB63" s="177">
        <v>0</v>
      </c>
      <c r="CZ63" s="146">
        <v>0</v>
      </c>
    </row>
    <row r="64" spans="1:104" x14ac:dyDescent="0.2">
      <c r="A64" s="171">
        <v>39</v>
      </c>
      <c r="B64" s="172" t="s">
        <v>178</v>
      </c>
      <c r="C64" s="173" t="s">
        <v>179</v>
      </c>
      <c r="D64" s="174" t="s">
        <v>62</v>
      </c>
      <c r="E64" s="175">
        <v>278.64100000000002</v>
      </c>
      <c r="F64" s="175"/>
      <c r="G64" s="176">
        <f>E64*F64</f>
        <v>0</v>
      </c>
      <c r="O64" s="170">
        <v>2</v>
      </c>
      <c r="AA64" s="146">
        <v>7</v>
      </c>
      <c r="AB64" s="146">
        <v>1002</v>
      </c>
      <c r="AC64" s="146">
        <v>5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7</v>
      </c>
      <c r="CB64" s="177">
        <v>1002</v>
      </c>
      <c r="CZ64" s="146">
        <v>0</v>
      </c>
    </row>
    <row r="65" spans="1:104" x14ac:dyDescent="0.2">
      <c r="A65" s="178"/>
      <c r="B65" s="179" t="s">
        <v>76</v>
      </c>
      <c r="C65" s="180" t="str">
        <f>CONCATENATE(B59," ",C59)</f>
        <v>771 Podlahy z dlaždic a obklady</v>
      </c>
      <c r="D65" s="181"/>
      <c r="E65" s="182"/>
      <c r="F65" s="183"/>
      <c r="G65" s="184">
        <f>SUM(G59:G64)</f>
        <v>0</v>
      </c>
      <c r="O65" s="170">
        <v>4</v>
      </c>
      <c r="BA65" s="185">
        <f>SUM(BA59:BA64)</f>
        <v>0</v>
      </c>
      <c r="BB65" s="185">
        <f>SUM(BB59:BB64)</f>
        <v>0</v>
      </c>
      <c r="BC65" s="185">
        <f>SUM(BC59:BC64)</f>
        <v>0</v>
      </c>
      <c r="BD65" s="185">
        <f>SUM(BD59:BD64)</f>
        <v>0</v>
      </c>
      <c r="BE65" s="185">
        <f>SUM(BE59:BE64)</f>
        <v>0</v>
      </c>
    </row>
    <row r="66" spans="1:104" x14ac:dyDescent="0.2">
      <c r="A66" s="163" t="s">
        <v>74</v>
      </c>
      <c r="B66" s="164" t="s">
        <v>180</v>
      </c>
      <c r="C66" s="165" t="s">
        <v>181</v>
      </c>
      <c r="D66" s="166"/>
      <c r="E66" s="167"/>
      <c r="F66" s="167"/>
      <c r="G66" s="168"/>
      <c r="H66" s="169"/>
      <c r="I66" s="169"/>
      <c r="O66" s="170">
        <v>1</v>
      </c>
    </row>
    <row r="67" spans="1:104" x14ac:dyDescent="0.2">
      <c r="A67" s="171">
        <v>40</v>
      </c>
      <c r="B67" s="172" t="s">
        <v>182</v>
      </c>
      <c r="C67" s="173" t="s">
        <v>183</v>
      </c>
      <c r="D67" s="174" t="s">
        <v>100</v>
      </c>
      <c r="E67" s="175">
        <v>8.89</v>
      </c>
      <c r="F67" s="175"/>
      <c r="G67" s="176">
        <f>E67*F67</f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7</v>
      </c>
      <c r="CZ67" s="146">
        <v>4.2000000000000002E-4</v>
      </c>
    </row>
    <row r="68" spans="1:104" ht="22.5" x14ac:dyDescent="0.2">
      <c r="A68" s="171">
        <v>41</v>
      </c>
      <c r="B68" s="172" t="s">
        <v>184</v>
      </c>
      <c r="C68" s="173" t="s">
        <v>185</v>
      </c>
      <c r="D68" s="174" t="s">
        <v>85</v>
      </c>
      <c r="E68" s="175">
        <v>61.31</v>
      </c>
      <c r="F68" s="175"/>
      <c r="G68" s="176">
        <f>E68*F68</f>
        <v>0</v>
      </c>
      <c r="O68" s="170">
        <v>2</v>
      </c>
      <c r="AA68" s="146">
        <v>2</v>
      </c>
      <c r="AB68" s="146">
        <v>7</v>
      </c>
      <c r="AC68" s="146">
        <v>7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2</v>
      </c>
      <c r="CB68" s="177">
        <v>7</v>
      </c>
      <c r="CZ68" s="146">
        <v>3.63E-3</v>
      </c>
    </row>
    <row r="69" spans="1:104" x14ac:dyDescent="0.2">
      <c r="A69" s="171">
        <v>42</v>
      </c>
      <c r="B69" s="172" t="s">
        <v>180</v>
      </c>
      <c r="C69" s="173" t="s">
        <v>186</v>
      </c>
      <c r="D69" s="174" t="s">
        <v>85</v>
      </c>
      <c r="E69" s="175">
        <v>61.31</v>
      </c>
      <c r="F69" s="175"/>
      <c r="G69" s="176">
        <f>E69*F69</f>
        <v>0</v>
      </c>
      <c r="O69" s="170">
        <v>2</v>
      </c>
      <c r="AA69" s="146">
        <v>12</v>
      </c>
      <c r="AB69" s="146">
        <v>0</v>
      </c>
      <c r="AC69" s="146">
        <v>37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12</v>
      </c>
      <c r="CB69" s="177">
        <v>0</v>
      </c>
      <c r="CZ69" s="146">
        <v>0</v>
      </c>
    </row>
    <row r="70" spans="1:104" x14ac:dyDescent="0.2">
      <c r="A70" s="171">
        <v>43</v>
      </c>
      <c r="B70" s="172" t="s">
        <v>187</v>
      </c>
      <c r="C70" s="173" t="s">
        <v>188</v>
      </c>
      <c r="D70" s="174" t="s">
        <v>62</v>
      </c>
      <c r="E70" s="175">
        <v>601.76729999999998</v>
      </c>
      <c r="F70" s="175"/>
      <c r="G70" s="176">
        <f>E70*F70</f>
        <v>0</v>
      </c>
      <c r="O70" s="170">
        <v>2</v>
      </c>
      <c r="AA70" s="146">
        <v>7</v>
      </c>
      <c r="AB70" s="146">
        <v>1002</v>
      </c>
      <c r="AC70" s="146">
        <v>5</v>
      </c>
      <c r="AZ70" s="146">
        <v>2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7</v>
      </c>
      <c r="CB70" s="177">
        <v>1002</v>
      </c>
      <c r="CZ70" s="146">
        <v>0</v>
      </c>
    </row>
    <row r="71" spans="1:104" x14ac:dyDescent="0.2">
      <c r="A71" s="178"/>
      <c r="B71" s="179" t="s">
        <v>76</v>
      </c>
      <c r="C71" s="180" t="str">
        <f>CONCATENATE(B66," ",C66)</f>
        <v>781 Obklady keramické</v>
      </c>
      <c r="D71" s="181"/>
      <c r="E71" s="182"/>
      <c r="F71" s="183"/>
      <c r="G71" s="184">
        <f>SUM(G66:G70)</f>
        <v>0</v>
      </c>
      <c r="O71" s="170">
        <v>4</v>
      </c>
      <c r="BA71" s="185">
        <f>SUM(BA66:BA70)</f>
        <v>0</v>
      </c>
      <c r="BB71" s="185">
        <f>SUM(BB66:BB70)</f>
        <v>0</v>
      </c>
      <c r="BC71" s="185">
        <f>SUM(BC66:BC70)</f>
        <v>0</v>
      </c>
      <c r="BD71" s="185">
        <f>SUM(BD66:BD70)</f>
        <v>0</v>
      </c>
      <c r="BE71" s="185">
        <f>SUM(BE66:BE70)</f>
        <v>0</v>
      </c>
    </row>
    <row r="72" spans="1:104" x14ac:dyDescent="0.2">
      <c r="A72" s="163" t="s">
        <v>74</v>
      </c>
      <c r="B72" s="164" t="s">
        <v>189</v>
      </c>
      <c r="C72" s="165" t="s">
        <v>190</v>
      </c>
      <c r="D72" s="166"/>
      <c r="E72" s="167"/>
      <c r="F72" s="167"/>
      <c r="G72" s="168"/>
      <c r="H72" s="169"/>
      <c r="I72" s="169"/>
      <c r="O72" s="170">
        <v>1</v>
      </c>
    </row>
    <row r="73" spans="1:104" x14ac:dyDescent="0.2">
      <c r="A73" s="171">
        <v>44</v>
      </c>
      <c r="B73" s="172" t="s">
        <v>191</v>
      </c>
      <c r="C73" s="173" t="s">
        <v>192</v>
      </c>
      <c r="D73" s="174" t="s">
        <v>85</v>
      </c>
      <c r="E73" s="175">
        <v>58.35</v>
      </c>
      <c r="F73" s="175"/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3.5000000000000001E-3</v>
      </c>
    </row>
    <row r="74" spans="1:104" x14ac:dyDescent="0.2">
      <c r="A74" s="171">
        <v>45</v>
      </c>
      <c r="B74" s="172" t="s">
        <v>193</v>
      </c>
      <c r="C74" s="173" t="s">
        <v>194</v>
      </c>
      <c r="D74" s="174" t="s">
        <v>85</v>
      </c>
      <c r="E74" s="175">
        <v>65.709999999999994</v>
      </c>
      <c r="F74" s="175"/>
      <c r="G74" s="176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7</v>
      </c>
      <c r="CZ74" s="146">
        <v>0</v>
      </c>
    </row>
    <row r="75" spans="1:104" ht="22.5" x14ac:dyDescent="0.2">
      <c r="A75" s="171">
        <v>46</v>
      </c>
      <c r="B75" s="172" t="s">
        <v>195</v>
      </c>
      <c r="C75" s="173" t="s">
        <v>196</v>
      </c>
      <c r="D75" s="174" t="s">
        <v>85</v>
      </c>
      <c r="E75" s="175">
        <v>58.35</v>
      </c>
      <c r="F75" s="175"/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7</v>
      </c>
      <c r="CZ75" s="146">
        <v>6.4000000000000005E-4</v>
      </c>
    </row>
    <row r="76" spans="1:104" x14ac:dyDescent="0.2">
      <c r="A76" s="171">
        <v>47</v>
      </c>
      <c r="B76" s="172" t="s">
        <v>197</v>
      </c>
      <c r="C76" s="173" t="s">
        <v>198</v>
      </c>
      <c r="D76" s="174" t="s">
        <v>85</v>
      </c>
      <c r="E76" s="175">
        <v>58.35</v>
      </c>
      <c r="F76" s="175"/>
      <c r="G76" s="176">
        <f>E76*F76</f>
        <v>0</v>
      </c>
      <c r="O76" s="170">
        <v>2</v>
      </c>
      <c r="AA76" s="146">
        <v>1</v>
      </c>
      <c r="AB76" s="146">
        <v>7</v>
      </c>
      <c r="AC76" s="146">
        <v>7</v>
      </c>
      <c r="AZ76" s="146">
        <v>2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7</v>
      </c>
      <c r="CZ76" s="146">
        <v>3.0000000000000001E-5</v>
      </c>
    </row>
    <row r="77" spans="1:104" x14ac:dyDescent="0.2">
      <c r="A77" s="178"/>
      <c r="B77" s="179" t="s">
        <v>76</v>
      </c>
      <c r="C77" s="180" t="str">
        <f>CONCATENATE(B72," ",C72)</f>
        <v>784 Malby</v>
      </c>
      <c r="D77" s="181"/>
      <c r="E77" s="182"/>
      <c r="F77" s="183"/>
      <c r="G77" s="184">
        <f>SUM(G72:G76)</f>
        <v>0</v>
      </c>
      <c r="O77" s="170">
        <v>4</v>
      </c>
      <c r="BA77" s="185">
        <f>SUM(BA72:BA76)</f>
        <v>0</v>
      </c>
      <c r="BB77" s="185">
        <f>SUM(BB72:BB76)</f>
        <v>0</v>
      </c>
      <c r="BC77" s="185">
        <f>SUM(BC72:BC76)</f>
        <v>0</v>
      </c>
      <c r="BD77" s="185">
        <f>SUM(BD72:BD76)</f>
        <v>0</v>
      </c>
      <c r="BE77" s="185">
        <f>SUM(BE72:BE76)</f>
        <v>0</v>
      </c>
    </row>
    <row r="78" spans="1:104" x14ac:dyDescent="0.2">
      <c r="E78" s="146"/>
    </row>
    <row r="79" spans="1:104" x14ac:dyDescent="0.2">
      <c r="E79" s="146"/>
    </row>
    <row r="80" spans="1:104" x14ac:dyDescent="0.2">
      <c r="E80" s="146"/>
    </row>
    <row r="81" spans="5:5" x14ac:dyDescent="0.2">
      <c r="E81" s="146"/>
    </row>
    <row r="82" spans="5:5" x14ac:dyDescent="0.2">
      <c r="E82" s="146"/>
    </row>
    <row r="83" spans="5:5" x14ac:dyDescent="0.2">
      <c r="E83" s="146"/>
    </row>
    <row r="84" spans="5:5" x14ac:dyDescent="0.2">
      <c r="E84" s="146"/>
    </row>
    <row r="85" spans="5:5" x14ac:dyDescent="0.2">
      <c r="E85" s="146"/>
    </row>
    <row r="86" spans="5:5" x14ac:dyDescent="0.2">
      <c r="E86" s="146"/>
    </row>
    <row r="87" spans="5:5" x14ac:dyDescent="0.2">
      <c r="E87" s="146"/>
    </row>
    <row r="88" spans="5:5" x14ac:dyDescent="0.2">
      <c r="E88" s="146"/>
    </row>
    <row r="89" spans="5:5" x14ac:dyDescent="0.2">
      <c r="E89" s="146"/>
    </row>
    <row r="90" spans="5:5" x14ac:dyDescent="0.2">
      <c r="E90" s="146"/>
    </row>
    <row r="91" spans="5:5" x14ac:dyDescent="0.2">
      <c r="E91" s="146"/>
    </row>
    <row r="92" spans="5:5" x14ac:dyDescent="0.2">
      <c r="E92" s="146"/>
    </row>
    <row r="93" spans="5:5" x14ac:dyDescent="0.2">
      <c r="E93" s="146"/>
    </row>
    <row r="94" spans="5:5" x14ac:dyDescent="0.2">
      <c r="E94" s="146"/>
    </row>
    <row r="95" spans="5:5" x14ac:dyDescent="0.2">
      <c r="E95" s="146"/>
    </row>
    <row r="96" spans="5:5" x14ac:dyDescent="0.2">
      <c r="E96" s="146"/>
    </row>
    <row r="97" spans="1:7" x14ac:dyDescent="0.2">
      <c r="E97" s="146"/>
    </row>
    <row r="98" spans="1:7" x14ac:dyDescent="0.2">
      <c r="E98" s="146"/>
    </row>
    <row r="99" spans="1:7" x14ac:dyDescent="0.2">
      <c r="E99" s="146"/>
    </row>
    <row r="100" spans="1:7" x14ac:dyDescent="0.2">
      <c r="E100" s="146"/>
    </row>
    <row r="101" spans="1:7" x14ac:dyDescent="0.2">
      <c r="A101" s="186"/>
      <c r="B101" s="186"/>
      <c r="C101" s="186"/>
      <c r="D101" s="186"/>
      <c r="E101" s="186"/>
      <c r="F101" s="186"/>
      <c r="G101" s="186"/>
    </row>
    <row r="102" spans="1:7" x14ac:dyDescent="0.2">
      <c r="A102" s="186"/>
      <c r="B102" s="186"/>
      <c r="C102" s="186"/>
      <c r="D102" s="186"/>
      <c r="E102" s="186"/>
      <c r="F102" s="186"/>
      <c r="G102" s="186"/>
    </row>
    <row r="103" spans="1:7" x14ac:dyDescent="0.2">
      <c r="A103" s="186"/>
      <c r="B103" s="186"/>
      <c r="C103" s="186"/>
      <c r="D103" s="186"/>
      <c r="E103" s="186"/>
      <c r="F103" s="186"/>
      <c r="G103" s="186"/>
    </row>
    <row r="104" spans="1:7" x14ac:dyDescent="0.2">
      <c r="A104" s="186"/>
      <c r="B104" s="186"/>
      <c r="C104" s="186"/>
      <c r="D104" s="186"/>
      <c r="E104" s="186"/>
      <c r="F104" s="186"/>
      <c r="G104" s="186"/>
    </row>
    <row r="105" spans="1:7" x14ac:dyDescent="0.2">
      <c r="E105" s="146"/>
    </row>
    <row r="106" spans="1:7" x14ac:dyDescent="0.2">
      <c r="E106" s="146"/>
    </row>
    <row r="107" spans="1:7" x14ac:dyDescent="0.2">
      <c r="E107" s="146"/>
    </row>
    <row r="108" spans="1:7" x14ac:dyDescent="0.2">
      <c r="E108" s="146"/>
    </row>
    <row r="109" spans="1:7" x14ac:dyDescent="0.2">
      <c r="E109" s="146"/>
    </row>
    <row r="110" spans="1:7" x14ac:dyDescent="0.2">
      <c r="E110" s="146"/>
    </row>
    <row r="111" spans="1:7" x14ac:dyDescent="0.2">
      <c r="E111" s="146"/>
    </row>
    <row r="112" spans="1:7" x14ac:dyDescent="0.2">
      <c r="E112" s="146"/>
    </row>
    <row r="113" spans="5:5" x14ac:dyDescent="0.2">
      <c r="E113" s="146"/>
    </row>
    <row r="114" spans="5:5" x14ac:dyDescent="0.2">
      <c r="E114" s="146"/>
    </row>
    <row r="115" spans="5:5" x14ac:dyDescent="0.2">
      <c r="E115" s="146"/>
    </row>
    <row r="116" spans="5:5" x14ac:dyDescent="0.2">
      <c r="E116" s="146"/>
    </row>
    <row r="117" spans="5:5" x14ac:dyDescent="0.2">
      <c r="E117" s="146"/>
    </row>
    <row r="118" spans="5:5" x14ac:dyDescent="0.2">
      <c r="E118" s="146"/>
    </row>
    <row r="119" spans="5:5" x14ac:dyDescent="0.2">
      <c r="E119" s="146"/>
    </row>
    <row r="120" spans="5:5" x14ac:dyDescent="0.2">
      <c r="E120" s="146"/>
    </row>
    <row r="121" spans="5:5" x14ac:dyDescent="0.2">
      <c r="E121" s="146"/>
    </row>
    <row r="122" spans="5:5" x14ac:dyDescent="0.2">
      <c r="E122" s="146"/>
    </row>
    <row r="123" spans="5:5" x14ac:dyDescent="0.2">
      <c r="E123" s="146"/>
    </row>
    <row r="124" spans="5:5" x14ac:dyDescent="0.2">
      <c r="E124" s="146"/>
    </row>
    <row r="125" spans="5:5" x14ac:dyDescent="0.2">
      <c r="E125" s="146"/>
    </row>
    <row r="126" spans="5:5" x14ac:dyDescent="0.2">
      <c r="E126" s="146"/>
    </row>
    <row r="127" spans="5:5" x14ac:dyDescent="0.2">
      <c r="E127" s="146"/>
    </row>
    <row r="128" spans="5:5" x14ac:dyDescent="0.2">
      <c r="E128" s="146"/>
    </row>
    <row r="129" spans="1:7" x14ac:dyDescent="0.2">
      <c r="E129" s="146"/>
    </row>
    <row r="130" spans="1:7" x14ac:dyDescent="0.2">
      <c r="E130" s="146"/>
    </row>
    <row r="131" spans="1:7" x14ac:dyDescent="0.2">
      <c r="E131" s="146"/>
    </row>
    <row r="132" spans="1:7" x14ac:dyDescent="0.2">
      <c r="E132" s="146"/>
    </row>
    <row r="133" spans="1:7" x14ac:dyDescent="0.2">
      <c r="E133" s="146"/>
    </row>
    <row r="134" spans="1:7" x14ac:dyDescent="0.2">
      <c r="E134" s="146"/>
    </row>
    <row r="135" spans="1:7" x14ac:dyDescent="0.2">
      <c r="E135" s="146"/>
    </row>
    <row r="136" spans="1:7" x14ac:dyDescent="0.2">
      <c r="A136" s="187"/>
      <c r="B136" s="187"/>
    </row>
    <row r="137" spans="1:7" x14ac:dyDescent="0.2">
      <c r="A137" s="186"/>
      <c r="B137" s="186"/>
      <c r="C137" s="189"/>
      <c r="D137" s="189"/>
      <c r="E137" s="190"/>
      <c r="F137" s="189"/>
      <c r="G137" s="191"/>
    </row>
    <row r="138" spans="1:7" x14ac:dyDescent="0.2">
      <c r="A138" s="192"/>
      <c r="B138" s="192"/>
      <c r="C138" s="186"/>
      <c r="D138" s="186"/>
      <c r="E138" s="193"/>
      <c r="F138" s="186"/>
      <c r="G138" s="186"/>
    </row>
    <row r="139" spans="1:7" x14ac:dyDescent="0.2">
      <c r="A139" s="186"/>
      <c r="B139" s="186"/>
      <c r="C139" s="186"/>
      <c r="D139" s="186"/>
      <c r="E139" s="193"/>
      <c r="F139" s="186"/>
      <c r="G139" s="186"/>
    </row>
    <row r="140" spans="1:7" x14ac:dyDescent="0.2">
      <c r="A140" s="186"/>
      <c r="B140" s="186"/>
      <c r="C140" s="186"/>
      <c r="D140" s="186"/>
      <c r="E140" s="193"/>
      <c r="F140" s="186"/>
      <c r="G140" s="186"/>
    </row>
    <row r="141" spans="1:7" x14ac:dyDescent="0.2">
      <c r="A141" s="186"/>
      <c r="B141" s="186"/>
      <c r="C141" s="186"/>
      <c r="D141" s="186"/>
      <c r="E141" s="193"/>
      <c r="F141" s="186"/>
      <c r="G141" s="186"/>
    </row>
    <row r="142" spans="1:7" x14ac:dyDescent="0.2">
      <c r="A142" s="186"/>
      <c r="B142" s="186"/>
      <c r="C142" s="186"/>
      <c r="D142" s="186"/>
      <c r="E142" s="193"/>
      <c r="F142" s="186"/>
      <c r="G142" s="186"/>
    </row>
    <row r="143" spans="1:7" x14ac:dyDescent="0.2">
      <c r="A143" s="186"/>
      <c r="B143" s="186"/>
      <c r="C143" s="186"/>
      <c r="D143" s="186"/>
      <c r="E143" s="193"/>
      <c r="F143" s="186"/>
      <c r="G143" s="186"/>
    </row>
    <row r="144" spans="1:7" x14ac:dyDescent="0.2">
      <c r="A144" s="186"/>
      <c r="B144" s="186"/>
      <c r="C144" s="186"/>
      <c r="D144" s="186"/>
      <c r="E144" s="193"/>
      <c r="F144" s="186"/>
      <c r="G144" s="186"/>
    </row>
    <row r="145" spans="1:7" x14ac:dyDescent="0.2">
      <c r="A145" s="186"/>
      <c r="B145" s="186"/>
      <c r="C145" s="186"/>
      <c r="D145" s="186"/>
      <c r="E145" s="193"/>
      <c r="F145" s="186"/>
      <c r="G145" s="186"/>
    </row>
    <row r="146" spans="1:7" x14ac:dyDescent="0.2">
      <c r="A146" s="186"/>
      <c r="B146" s="186"/>
      <c r="C146" s="186"/>
      <c r="D146" s="186"/>
      <c r="E146" s="193"/>
      <c r="F146" s="186"/>
      <c r="G146" s="186"/>
    </row>
    <row r="147" spans="1:7" x14ac:dyDescent="0.2">
      <c r="A147" s="186"/>
      <c r="B147" s="186"/>
      <c r="C147" s="186"/>
      <c r="D147" s="186"/>
      <c r="E147" s="193"/>
      <c r="F147" s="186"/>
      <c r="G147" s="186"/>
    </row>
    <row r="148" spans="1:7" x14ac:dyDescent="0.2">
      <c r="A148" s="186"/>
      <c r="B148" s="186"/>
      <c r="C148" s="186"/>
      <c r="D148" s="186"/>
      <c r="E148" s="193"/>
      <c r="F148" s="186"/>
      <c r="G148" s="186"/>
    </row>
    <row r="149" spans="1:7" x14ac:dyDescent="0.2">
      <c r="A149" s="186"/>
      <c r="B149" s="186"/>
      <c r="C149" s="186"/>
      <c r="D149" s="186"/>
      <c r="E149" s="193"/>
      <c r="F149" s="186"/>
      <c r="G149" s="186"/>
    </row>
    <row r="150" spans="1:7" x14ac:dyDescent="0.2">
      <c r="A150" s="186"/>
      <c r="B150" s="186"/>
      <c r="C150" s="186"/>
      <c r="D150" s="186"/>
      <c r="E150" s="193"/>
      <c r="F150" s="186"/>
      <c r="G150" s="18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</dc:creator>
  <cp:lastModifiedBy>Svitáková Zuzana</cp:lastModifiedBy>
  <cp:lastPrinted>2023-05-10T07:29:24Z</cp:lastPrinted>
  <dcterms:created xsi:type="dcterms:W3CDTF">2023-04-05T12:56:36Z</dcterms:created>
  <dcterms:modified xsi:type="dcterms:W3CDTF">2023-05-31T11:13:12Z</dcterms:modified>
</cp:coreProperties>
</file>